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2015"/>
  </bookViews>
  <sheets>
    <sheet name="THANG 10" sheetId="11" r:id="rId1"/>
    <sheet name="THANG 11" sheetId="14" r:id="rId2"/>
    <sheet name="THANG 12" sheetId="15" r:id="rId3"/>
    <sheet name="QUI IV" sheetId="16" r:id="rId4"/>
  </sheets>
  <calcPr calcId="144525"/>
</workbook>
</file>

<file path=xl/calcChain.xml><?xml version="1.0" encoding="utf-8"?>
<calcChain xmlns="http://schemas.openxmlformats.org/spreadsheetml/2006/main">
  <c r="M28" i="11" l="1"/>
  <c r="N29" i="11" s="1"/>
  <c r="N28" i="11"/>
  <c r="K14" i="14" l="1"/>
  <c r="K14" i="15"/>
  <c r="K14" i="11"/>
  <c r="O29" i="11"/>
  <c r="F52" i="16"/>
  <c r="F50" i="16"/>
  <c r="F44" i="16"/>
  <c r="F36" i="16"/>
  <c r="F34" i="16"/>
  <c r="F28" i="16"/>
  <c r="F26" i="16"/>
  <c r="F24" i="16"/>
  <c r="F20" i="16"/>
  <c r="F18" i="16"/>
  <c r="F13" i="16"/>
  <c r="F12" i="16"/>
  <c r="F10" i="16"/>
  <c r="F8" i="16"/>
  <c r="F4" i="16"/>
  <c r="F57" i="16"/>
  <c r="F53" i="16"/>
  <c r="F49" i="16"/>
  <c r="F45" i="16"/>
  <c r="F41" i="16"/>
  <c r="F37" i="16"/>
  <c r="F33" i="16"/>
  <c r="F25" i="16"/>
  <c r="F21" i="16"/>
  <c r="F17" i="16"/>
  <c r="F9" i="16"/>
  <c r="F5" i="16"/>
  <c r="F6" i="16"/>
  <c r="F7" i="16"/>
  <c r="F11" i="16"/>
  <c r="F14" i="16"/>
  <c r="F15" i="16"/>
  <c r="F16" i="16"/>
  <c r="F19" i="16"/>
  <c r="F22" i="16"/>
  <c r="F23" i="16"/>
  <c r="F27" i="16"/>
  <c r="F32" i="16"/>
  <c r="F35" i="16"/>
  <c r="F38" i="16"/>
  <c r="F39" i="16"/>
  <c r="F40" i="16"/>
  <c r="F42" i="16"/>
  <c r="F43" i="16"/>
  <c r="F46" i="16"/>
  <c r="F47" i="16"/>
  <c r="F48" i="16"/>
  <c r="F51" i="16"/>
  <c r="F54" i="16"/>
  <c r="F55" i="16"/>
  <c r="F56" i="16"/>
  <c r="F58" i="16"/>
  <c r="F59" i="16"/>
  <c r="F60" i="16"/>
  <c r="F61" i="16"/>
  <c r="F62" i="16"/>
  <c r="F63" i="16"/>
  <c r="F64" i="16"/>
  <c r="F65" i="16"/>
  <c r="F66" i="16"/>
  <c r="F67" i="16"/>
  <c r="F68" i="16"/>
  <c r="M77" i="14" l="1"/>
  <c r="M76" i="14"/>
  <c r="J58" i="15"/>
  <c r="K58" i="15" s="1"/>
  <c r="F58" i="15"/>
  <c r="F57" i="15"/>
  <c r="H56" i="15"/>
  <c r="F56" i="15"/>
  <c r="F55" i="15"/>
  <c r="H54" i="15"/>
  <c r="F54" i="15"/>
  <c r="F53" i="15"/>
  <c r="H52" i="15"/>
  <c r="F52" i="15"/>
  <c r="F51" i="15"/>
  <c r="H50" i="15"/>
  <c r="F50" i="15"/>
  <c r="F49" i="15"/>
  <c r="H48" i="15"/>
  <c r="F48" i="15"/>
  <c r="F47" i="15"/>
  <c r="H46" i="15"/>
  <c r="F46" i="15"/>
  <c r="F45" i="15"/>
  <c r="H44" i="15"/>
  <c r="F44" i="15"/>
  <c r="F43" i="15"/>
  <c r="H42" i="15"/>
  <c r="F42" i="15"/>
  <c r="F41" i="15"/>
  <c r="H40" i="15"/>
  <c r="F40" i="15"/>
  <c r="F39" i="15"/>
  <c r="H38" i="15"/>
  <c r="F38" i="15"/>
  <c r="F37" i="15"/>
  <c r="H36" i="15"/>
  <c r="F36" i="15"/>
  <c r="F35" i="15"/>
  <c r="H34" i="15"/>
  <c r="F34" i="15"/>
  <c r="F33" i="15"/>
  <c r="F32" i="15"/>
  <c r="J32" i="15" s="1"/>
  <c r="K32" i="15" s="1"/>
  <c r="K31" i="15"/>
  <c r="F31" i="15"/>
  <c r="J31" i="15" s="1"/>
  <c r="J30" i="15"/>
  <c r="K30" i="15" s="1"/>
  <c r="K70" i="15" s="1"/>
  <c r="F30" i="15"/>
  <c r="H30" i="15" s="1"/>
  <c r="F29" i="15"/>
  <c r="H29" i="15" s="1"/>
  <c r="J29" i="15" s="1"/>
  <c r="K29" i="15" s="1"/>
  <c r="F28" i="15"/>
  <c r="H28" i="15" s="1"/>
  <c r="J28" i="15" s="1"/>
  <c r="K28" i="15" s="1"/>
  <c r="K27" i="15"/>
  <c r="J27" i="15"/>
  <c r="F27" i="15"/>
  <c r="F26" i="15"/>
  <c r="J26" i="15" s="1"/>
  <c r="K26" i="15" s="1"/>
  <c r="H25" i="15"/>
  <c r="F25" i="15"/>
  <c r="F24" i="15"/>
  <c r="F23" i="15"/>
  <c r="J23" i="15" s="1"/>
  <c r="K23" i="15" s="1"/>
  <c r="F22" i="15"/>
  <c r="J22" i="15" s="1"/>
  <c r="K22" i="15" s="1"/>
  <c r="K21" i="15"/>
  <c r="J21" i="15"/>
  <c r="F21" i="15"/>
  <c r="H20" i="15"/>
  <c r="J20" i="15" s="1"/>
  <c r="K20" i="15" s="1"/>
  <c r="F20" i="15"/>
  <c r="F19" i="15"/>
  <c r="J19" i="15" s="1"/>
  <c r="K19" i="15" s="1"/>
  <c r="F18" i="15"/>
  <c r="J18" i="15" s="1"/>
  <c r="K18" i="15" s="1"/>
  <c r="F17" i="15"/>
  <c r="H16" i="15"/>
  <c r="F16" i="15"/>
  <c r="H15" i="15"/>
  <c r="F15" i="15"/>
  <c r="F14" i="15"/>
  <c r="H14" i="15" s="1"/>
  <c r="F13" i="15"/>
  <c r="H13" i="15" s="1"/>
  <c r="H12" i="15"/>
  <c r="F12" i="15"/>
  <c r="H11" i="15"/>
  <c r="F11" i="15"/>
  <c r="F10" i="15"/>
  <c r="H10" i="15" s="1"/>
  <c r="F9" i="15"/>
  <c r="H8" i="15"/>
  <c r="F8" i="15"/>
  <c r="H7" i="15"/>
  <c r="F7" i="15"/>
  <c r="F6" i="15"/>
  <c r="F5" i="15"/>
  <c r="F58" i="14"/>
  <c r="J58" i="14" s="1"/>
  <c r="K58" i="14" s="1"/>
  <c r="F57" i="14"/>
  <c r="F56" i="14"/>
  <c r="H56" i="14" s="1"/>
  <c r="F55" i="14"/>
  <c r="H55" i="14" s="1"/>
  <c r="F54" i="14"/>
  <c r="H54" i="14" s="1"/>
  <c r="F53" i="14"/>
  <c r="H52" i="14"/>
  <c r="F52" i="14"/>
  <c r="F51" i="14"/>
  <c r="H51" i="14" s="1"/>
  <c r="F50" i="14"/>
  <c r="H50" i="14" s="1"/>
  <c r="F49" i="14"/>
  <c r="H49" i="14" s="1"/>
  <c r="F48" i="14"/>
  <c r="H48" i="14" s="1"/>
  <c r="F47" i="14"/>
  <c r="H46" i="14"/>
  <c r="F46" i="14"/>
  <c r="F45" i="14"/>
  <c r="H44" i="14"/>
  <c r="F44" i="14"/>
  <c r="F43" i="14"/>
  <c r="H43" i="14" s="1"/>
  <c r="F42" i="14"/>
  <c r="H42" i="14" s="1"/>
  <c r="F41" i="14"/>
  <c r="F40" i="14"/>
  <c r="H40" i="14" s="1"/>
  <c r="F39" i="14"/>
  <c r="H39" i="14" s="1"/>
  <c r="F38" i="14"/>
  <c r="H38" i="14" s="1"/>
  <c r="F37" i="14"/>
  <c r="H36" i="14"/>
  <c r="F36" i="14"/>
  <c r="F35" i="14"/>
  <c r="H35" i="14" s="1"/>
  <c r="F34" i="14"/>
  <c r="H34" i="14" s="1"/>
  <c r="F33" i="14"/>
  <c r="F32" i="14"/>
  <c r="J32" i="14" s="1"/>
  <c r="K32" i="14" s="1"/>
  <c r="F31" i="14"/>
  <c r="J31" i="14" s="1"/>
  <c r="K31" i="14" s="1"/>
  <c r="F30" i="14"/>
  <c r="H30" i="14" s="1"/>
  <c r="J30" i="14" s="1"/>
  <c r="K30" i="14" s="1"/>
  <c r="F29" i="14"/>
  <c r="H29" i="14" s="1"/>
  <c r="J29" i="14" s="1"/>
  <c r="K29" i="14" s="1"/>
  <c r="F28" i="14"/>
  <c r="H28" i="14" s="1"/>
  <c r="J28" i="14" s="1"/>
  <c r="K28" i="14" s="1"/>
  <c r="F27" i="14"/>
  <c r="J27" i="14" s="1"/>
  <c r="K27" i="14" s="1"/>
  <c r="J26" i="14"/>
  <c r="K26" i="14" s="1"/>
  <c r="F26" i="14"/>
  <c r="F25" i="14"/>
  <c r="F24" i="14"/>
  <c r="H24" i="14" s="1"/>
  <c r="F23" i="14"/>
  <c r="J23" i="14" s="1"/>
  <c r="K23" i="14" s="1"/>
  <c r="F22" i="14"/>
  <c r="J22" i="14" s="1"/>
  <c r="K22" i="14" s="1"/>
  <c r="F21" i="14"/>
  <c r="J21" i="14" s="1"/>
  <c r="K21" i="14" s="1"/>
  <c r="H20" i="14"/>
  <c r="J20" i="14" s="1"/>
  <c r="K20" i="14" s="1"/>
  <c r="F20" i="14"/>
  <c r="F19" i="14"/>
  <c r="J19" i="14" s="1"/>
  <c r="K19" i="14" s="1"/>
  <c r="F18" i="14"/>
  <c r="J18" i="14" s="1"/>
  <c r="K18" i="14" s="1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58" i="11"/>
  <c r="J58" i="11" s="1"/>
  <c r="K58" i="11" s="1"/>
  <c r="F32" i="11"/>
  <c r="J32" i="11" s="1"/>
  <c r="K32" i="11" s="1"/>
  <c r="F31" i="11"/>
  <c r="J31" i="11" s="1"/>
  <c r="K31" i="11" s="1"/>
  <c r="J37" i="14" l="1"/>
  <c r="K37" i="14" s="1"/>
  <c r="H37" i="14"/>
  <c r="H41" i="14"/>
  <c r="J41" i="14" s="1"/>
  <c r="K41" i="14" s="1"/>
  <c r="H47" i="14"/>
  <c r="J47" i="14" s="1"/>
  <c r="K47" i="14" s="1"/>
  <c r="H53" i="14"/>
  <c r="J53" i="14" s="1"/>
  <c r="K53" i="14" s="1"/>
  <c r="J24" i="14"/>
  <c r="K24" i="14" s="1"/>
  <c r="J34" i="14"/>
  <c r="K34" i="14" s="1"/>
  <c r="J36" i="14"/>
  <c r="K36" i="14" s="1"/>
  <c r="J38" i="14"/>
  <c r="K38" i="14" s="1"/>
  <c r="J40" i="14"/>
  <c r="K40" i="14" s="1"/>
  <c r="J42" i="14"/>
  <c r="K42" i="14" s="1"/>
  <c r="J44" i="14"/>
  <c r="K44" i="14" s="1"/>
  <c r="J46" i="14"/>
  <c r="K46" i="14" s="1"/>
  <c r="J48" i="14"/>
  <c r="K48" i="14" s="1"/>
  <c r="J50" i="14"/>
  <c r="K50" i="14" s="1"/>
  <c r="J52" i="14"/>
  <c r="K52" i="14" s="1"/>
  <c r="J54" i="14"/>
  <c r="K54" i="14" s="1"/>
  <c r="J56" i="14"/>
  <c r="K56" i="14" s="1"/>
  <c r="J35" i="14"/>
  <c r="K35" i="14" s="1"/>
  <c r="J39" i="14"/>
  <c r="K39" i="14" s="1"/>
  <c r="J43" i="14"/>
  <c r="K43" i="14" s="1"/>
  <c r="J49" i="14"/>
  <c r="K49" i="14" s="1"/>
  <c r="J55" i="14"/>
  <c r="K55" i="14" s="1"/>
  <c r="H25" i="14"/>
  <c r="J25" i="14" s="1"/>
  <c r="K25" i="14" s="1"/>
  <c r="H33" i="14"/>
  <c r="J33" i="14" s="1"/>
  <c r="K33" i="14" s="1"/>
  <c r="H45" i="14"/>
  <c r="J45" i="14" s="1"/>
  <c r="K45" i="14" s="1"/>
  <c r="H57" i="14"/>
  <c r="J57" i="14" s="1"/>
  <c r="K57" i="14" s="1"/>
  <c r="J51" i="14"/>
  <c r="K51" i="14" s="1"/>
  <c r="H24" i="15"/>
  <c r="J24" i="15" s="1"/>
  <c r="K24" i="15" s="1"/>
  <c r="H5" i="15"/>
  <c r="J5" i="15" s="1"/>
  <c r="J8" i="15"/>
  <c r="K8" i="15" s="1"/>
  <c r="H9" i="15"/>
  <c r="J9" i="15" s="1"/>
  <c r="K9" i="15" s="1"/>
  <c r="J12" i="15"/>
  <c r="K12" i="15" s="1"/>
  <c r="J16" i="15"/>
  <c r="K16" i="15" s="1"/>
  <c r="H17" i="15"/>
  <c r="J17" i="15" s="1"/>
  <c r="K17" i="15" s="1"/>
  <c r="J25" i="15"/>
  <c r="K25" i="15" s="1"/>
  <c r="H33" i="15"/>
  <c r="J33" i="15" s="1"/>
  <c r="K33" i="15" s="1"/>
  <c r="H35" i="15"/>
  <c r="J35" i="15" s="1"/>
  <c r="K35" i="15" s="1"/>
  <c r="H37" i="15"/>
  <c r="J37" i="15" s="1"/>
  <c r="K37" i="15" s="1"/>
  <c r="H39" i="15"/>
  <c r="J39" i="15" s="1"/>
  <c r="K39" i="15" s="1"/>
  <c r="H41" i="15"/>
  <c r="J41" i="15" s="1"/>
  <c r="K41" i="15" s="1"/>
  <c r="H43" i="15"/>
  <c r="J43" i="15" s="1"/>
  <c r="K43" i="15" s="1"/>
  <c r="H45" i="15"/>
  <c r="J45" i="15" s="1"/>
  <c r="K45" i="15" s="1"/>
  <c r="H47" i="15"/>
  <c r="J47" i="15" s="1"/>
  <c r="K47" i="15" s="1"/>
  <c r="H49" i="15"/>
  <c r="J49" i="15" s="1"/>
  <c r="K49" i="15" s="1"/>
  <c r="H51" i="15"/>
  <c r="J51" i="15" s="1"/>
  <c r="K51" i="15" s="1"/>
  <c r="H53" i="15"/>
  <c r="J53" i="15" s="1"/>
  <c r="K53" i="15" s="1"/>
  <c r="H55" i="15"/>
  <c r="J55" i="15" s="1"/>
  <c r="K55" i="15" s="1"/>
  <c r="H57" i="15"/>
  <c r="J57" i="15" s="1"/>
  <c r="K57" i="15" s="1"/>
  <c r="J6" i="15"/>
  <c r="K6" i="15" s="1"/>
  <c r="J10" i="15"/>
  <c r="K10" i="15" s="1"/>
  <c r="J14" i="15"/>
  <c r="H6" i="15"/>
  <c r="J13" i="15"/>
  <c r="K13" i="15" s="1"/>
  <c r="J7" i="15"/>
  <c r="K7" i="15" s="1"/>
  <c r="J11" i="15"/>
  <c r="K11" i="15" s="1"/>
  <c r="J15" i="15"/>
  <c r="K15" i="15" s="1"/>
  <c r="J34" i="15"/>
  <c r="K34" i="15" s="1"/>
  <c r="J36" i="15"/>
  <c r="K36" i="15" s="1"/>
  <c r="J38" i="15"/>
  <c r="K38" i="15" s="1"/>
  <c r="J40" i="15"/>
  <c r="K40" i="15" s="1"/>
  <c r="J42" i="15"/>
  <c r="K42" i="15" s="1"/>
  <c r="J44" i="15"/>
  <c r="K44" i="15" s="1"/>
  <c r="J46" i="15"/>
  <c r="K46" i="15" s="1"/>
  <c r="J48" i="15"/>
  <c r="K48" i="15" s="1"/>
  <c r="J50" i="15"/>
  <c r="K50" i="15" s="1"/>
  <c r="J52" i="15"/>
  <c r="K52" i="15" s="1"/>
  <c r="J54" i="15"/>
  <c r="K54" i="15" s="1"/>
  <c r="J56" i="15"/>
  <c r="K56" i="15" s="1"/>
  <c r="H7" i="14"/>
  <c r="J7" i="14" s="1"/>
  <c r="K7" i="14" s="1"/>
  <c r="H9" i="14"/>
  <c r="J9" i="14" s="1"/>
  <c r="K9" i="14" s="1"/>
  <c r="H11" i="14"/>
  <c r="J11" i="14" s="1"/>
  <c r="K11" i="14" s="1"/>
  <c r="H13" i="14"/>
  <c r="J13" i="14" s="1"/>
  <c r="K13" i="14" s="1"/>
  <c r="H14" i="14"/>
  <c r="J14" i="14" s="1"/>
  <c r="H15" i="14"/>
  <c r="J15" i="14" s="1"/>
  <c r="K15" i="14" s="1"/>
  <c r="H16" i="14"/>
  <c r="J16" i="14" s="1"/>
  <c r="K16" i="14" s="1"/>
  <c r="H17" i="14"/>
  <c r="J17" i="14" s="1"/>
  <c r="K17" i="14" s="1"/>
  <c r="H5" i="14"/>
  <c r="J5" i="14" s="1"/>
  <c r="H6" i="14"/>
  <c r="J6" i="14" s="1"/>
  <c r="K6" i="14" s="1"/>
  <c r="H8" i="14"/>
  <c r="J8" i="14" s="1"/>
  <c r="K8" i="14" s="1"/>
  <c r="H10" i="14"/>
  <c r="J10" i="14" s="1"/>
  <c r="K10" i="14" s="1"/>
  <c r="H12" i="14"/>
  <c r="J12" i="14" s="1"/>
  <c r="K12" i="14" s="1"/>
  <c r="F57" i="11"/>
  <c r="F56" i="11"/>
  <c r="F55" i="11"/>
  <c r="F54" i="11"/>
  <c r="F53" i="11"/>
  <c r="F52" i="11"/>
  <c r="F51" i="11"/>
  <c r="F50" i="11"/>
  <c r="F49" i="11"/>
  <c r="F15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14" i="11"/>
  <c r="F13" i="11"/>
  <c r="F12" i="11"/>
  <c r="F11" i="11"/>
  <c r="F10" i="11"/>
  <c r="F9" i="11"/>
  <c r="F8" i="11"/>
  <c r="F7" i="11"/>
  <c r="F6" i="11"/>
  <c r="F5" i="11"/>
  <c r="F30" i="11"/>
  <c r="F29" i="11"/>
  <c r="F28" i="11"/>
  <c r="F27" i="11"/>
  <c r="J27" i="11" s="1"/>
  <c r="K27" i="11" s="1"/>
  <c r="F26" i="11"/>
  <c r="J26" i="11" s="1"/>
  <c r="K26" i="11" s="1"/>
  <c r="F25" i="11"/>
  <c r="H25" i="11" s="1"/>
  <c r="J25" i="11" s="1"/>
  <c r="K25" i="11" s="1"/>
  <c r="F24" i="11"/>
  <c r="H24" i="11" s="1"/>
  <c r="J24" i="11" s="1"/>
  <c r="K24" i="11" s="1"/>
  <c r="F23" i="11"/>
  <c r="J23" i="11" s="1"/>
  <c r="K23" i="11" s="1"/>
  <c r="F22" i="11"/>
  <c r="J22" i="11" s="1"/>
  <c r="K22" i="11" s="1"/>
  <c r="F21" i="11"/>
  <c r="J21" i="11" s="1"/>
  <c r="K21" i="11" s="1"/>
  <c r="F20" i="11"/>
  <c r="H20" i="11" s="1"/>
  <c r="F19" i="11"/>
  <c r="J19" i="11" s="1"/>
  <c r="K19" i="11" s="1"/>
  <c r="F18" i="11"/>
  <c r="J18" i="11" s="1"/>
  <c r="K18" i="11" s="1"/>
  <c r="F17" i="11"/>
  <c r="F16" i="11"/>
  <c r="H16" i="11" s="1"/>
  <c r="J16" i="11" s="1"/>
  <c r="J70" i="15" l="1"/>
  <c r="K5" i="15"/>
  <c r="K5" i="14"/>
  <c r="K70" i="14" s="1"/>
  <c r="J70" i="14"/>
  <c r="K16" i="11"/>
  <c r="H29" i="11"/>
  <c r="J29" i="11" s="1"/>
  <c r="K29" i="11" s="1"/>
  <c r="H9" i="11"/>
  <c r="J9" i="11" s="1"/>
  <c r="K9" i="11" s="1"/>
  <c r="H11" i="11"/>
  <c r="J11" i="11" s="1"/>
  <c r="K11" i="11" s="1"/>
  <c r="H13" i="11"/>
  <c r="J13" i="11" s="1"/>
  <c r="K13" i="11" s="1"/>
  <c r="H35" i="11"/>
  <c r="J35" i="11" s="1"/>
  <c r="K35" i="11" s="1"/>
  <c r="H39" i="11"/>
  <c r="J39" i="11" s="1"/>
  <c r="K39" i="11" s="1"/>
  <c r="H43" i="11"/>
  <c r="J43" i="11" s="1"/>
  <c r="K43" i="11" s="1"/>
  <c r="H15" i="11"/>
  <c r="J15" i="11" s="1"/>
  <c r="K15" i="11" s="1"/>
  <c r="H50" i="11"/>
  <c r="J50" i="11" s="1"/>
  <c r="K50" i="11" s="1"/>
  <c r="H54" i="11"/>
  <c r="J54" i="11" s="1"/>
  <c r="K54" i="11" s="1"/>
  <c r="H56" i="11"/>
  <c r="J56" i="11" s="1"/>
  <c r="K56" i="11" s="1"/>
  <c r="H17" i="11"/>
  <c r="J17" i="11" s="1"/>
  <c r="J20" i="11"/>
  <c r="K20" i="11" s="1"/>
  <c r="H5" i="11"/>
  <c r="J5" i="11" s="1"/>
  <c r="H7" i="11"/>
  <c r="J7" i="11" s="1"/>
  <c r="K7" i="11" s="1"/>
  <c r="H33" i="11"/>
  <c r="J33" i="11" s="1"/>
  <c r="K33" i="11" s="1"/>
  <c r="H37" i="11"/>
  <c r="J37" i="11" s="1"/>
  <c r="K37" i="11" s="1"/>
  <c r="H41" i="11"/>
  <c r="J41" i="11" s="1"/>
  <c r="K41" i="11" s="1"/>
  <c r="H45" i="11"/>
  <c r="J45" i="11" s="1"/>
  <c r="K45" i="11" s="1"/>
  <c r="H47" i="11"/>
  <c r="J47" i="11" s="1"/>
  <c r="K47" i="11" s="1"/>
  <c r="H52" i="11"/>
  <c r="J52" i="11" s="1"/>
  <c r="K52" i="11" s="1"/>
  <c r="H28" i="11"/>
  <c r="J28" i="11" s="1"/>
  <c r="K28" i="11" s="1"/>
  <c r="H30" i="11"/>
  <c r="J30" i="11" s="1"/>
  <c r="K30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H34" i="11"/>
  <c r="J34" i="11" s="1"/>
  <c r="K34" i="11" s="1"/>
  <c r="H36" i="11"/>
  <c r="J36" i="11" s="1"/>
  <c r="K36" i="11" s="1"/>
  <c r="H38" i="11"/>
  <c r="J38" i="11" s="1"/>
  <c r="K38" i="11" s="1"/>
  <c r="H40" i="11"/>
  <c r="J40" i="11" s="1"/>
  <c r="K40" i="11" s="1"/>
  <c r="H42" i="11"/>
  <c r="J42" i="11" s="1"/>
  <c r="K42" i="11" s="1"/>
  <c r="H44" i="11"/>
  <c r="J44" i="11" s="1"/>
  <c r="K44" i="11" s="1"/>
  <c r="H46" i="11"/>
  <c r="J46" i="11" s="1"/>
  <c r="K46" i="11" s="1"/>
  <c r="H48" i="11"/>
  <c r="J48" i="11" s="1"/>
  <c r="K48" i="11" s="1"/>
  <c r="H49" i="11"/>
  <c r="J49" i="11" s="1"/>
  <c r="K49" i="11" s="1"/>
  <c r="H51" i="11"/>
  <c r="J51" i="11" s="1"/>
  <c r="K51" i="11" s="1"/>
  <c r="H53" i="11"/>
  <c r="J53" i="11" s="1"/>
  <c r="K53" i="11" s="1"/>
  <c r="H55" i="11"/>
  <c r="J55" i="11" s="1"/>
  <c r="K55" i="11" s="1"/>
  <c r="H57" i="11"/>
  <c r="J57" i="11" s="1"/>
  <c r="K57" i="11" s="1"/>
  <c r="N68" i="11" l="1"/>
  <c r="N47" i="11"/>
  <c r="N32" i="11"/>
  <c r="N33" i="11" s="1"/>
  <c r="K5" i="11"/>
  <c r="N15" i="11" s="1"/>
  <c r="J69" i="11"/>
  <c r="H73" i="15"/>
  <c r="H72" i="15"/>
  <c r="H72" i="14"/>
  <c r="H73" i="14"/>
  <c r="K17" i="11"/>
  <c r="K69" i="11" l="1"/>
  <c r="H74" i="15"/>
  <c r="H75" i="15"/>
  <c r="H75" i="14"/>
  <c r="H74" i="14"/>
  <c r="F29" i="16"/>
  <c r="F69" i="16" s="1"/>
  <c r="F31" i="16"/>
  <c r="F30" i="16"/>
  <c r="H72" i="11" l="1"/>
  <c r="H71" i="11"/>
  <c r="F71" i="16"/>
  <c r="F72" i="16"/>
  <c r="H73" i="11" l="1"/>
  <c r="H74" i="11"/>
  <c r="F74" i="16"/>
  <c r="F73" i="16"/>
</calcChain>
</file>

<file path=xl/sharedStrings.xml><?xml version="1.0" encoding="utf-8"?>
<sst xmlns="http://schemas.openxmlformats.org/spreadsheetml/2006/main" count="378" uniqueCount="101">
  <si>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</si>
  <si>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</si>
  <si>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</si>
  <si>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</si>
  <si>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</si>
  <si>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</si>
  <si>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</si>
  <si>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</si>
  <si>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</si>
  <si>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</si>
  <si>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</si>
  <si>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</si>
  <si>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</si>
  <si>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</si>
  <si>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</si>
  <si>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</si>
  <si>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</si>
  <si>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</si>
  <si>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</si>
  <si>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</si>
  <si>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</si>
  <si>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</si>
  <si>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ĐẢNG BỘ TRƯỜNG CAO ĐẲNG LÝ TỰ TRỌNG
THÀNH PHỐ HỒ CHÍ MINH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</si>
  <si>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</si>
  <si>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</si>
  <si>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</si>
  <si>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</si>
  <si>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</si>
  <si>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</si>
  <si>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</si>
  <si>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</si>
  <si>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</si>
  <si>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</si>
  <si>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</si>
  <si>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</si>
  <si>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</si>
  <si>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</si>
  <si>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</si>
  <si>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</si>
  <si>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</si>
  <si>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</si>
  <si>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</si>
  <si>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</si>
  <si>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Phạm Nguyễn Đức Trung</t>
  </si>
  <si>
    <t>Chung Trần Thế Vinh</t>
  </si>
  <si>
    <t>Bốc Minh Trí</t>
  </si>
  <si>
    <t>Phạm Minh Nghĩa</t>
  </si>
  <si>
    <t>Võ Minh Quang</t>
  </si>
  <si>
    <t>Châu Văn Bảo</t>
  </si>
  <si>
    <t>Nguyễn Thị Nhuận</t>
  </si>
  <si>
    <t>Lê Thị Mai Hường</t>
  </si>
  <si>
    <t>Võ Minh Phương</t>
  </si>
  <si>
    <t>Nguyễn Kim Anh</t>
  </si>
  <si>
    <t>Hoàng Ngọc Cảnh</t>
  </si>
  <si>
    <t>Nguyễn Tất Thắng</t>
  </si>
  <si>
    <t>Nguyễn Ngọc Hiệp</t>
  </si>
  <si>
    <t>Đinh Thị Hồng Minh</t>
  </si>
  <si>
    <t>Hồ Minh Lợi</t>
  </si>
  <si>
    <t>Nguyễn Hữu Thiện</t>
  </si>
  <si>
    <t>Phan Đức Long</t>
  </si>
  <si>
    <t>Hoàng Trọng Sơn</t>
  </si>
  <si>
    <t>Lê Đình Hoà</t>
  </si>
  <si>
    <t>Nguyễn Vũ Anh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</si>
  <si>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</si>
  <si>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</si>
  <si>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</si>
  <si>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</si>
  <si>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</si>
  <si>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</si>
  <si>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</si>
  <si>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</si>
  <si>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- 04 Chi bộ 1, 2, 3, và chi bộ Sinh viên trích lại 30% tiền thu đảng phí:</t>
  </si>
  <si>
    <t>- Đảng bộ trường trích lại 70% tổng số tiền thu đảng phí của các chi bộ:</t>
  </si>
  <si>
    <t>- 04 Chi bộ 1, 2, 3, và chi bộ Sinh viên nộp lên đảng bộ trường 70%: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</si>
  <si>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</si>
  <si>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</si>
  <si>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</si>
  <si>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</si>
  <si>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</si>
  <si>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</si>
  <si>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</si>
  <si>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</si>
  <si>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10 năm 2018</t>
    </r>
  </si>
  <si>
    <t>Truy thu</t>
  </si>
  <si>
    <t>Nguyễn trung Dũng</t>
  </si>
  <si>
    <t>- Đảng bộ trường nộp 30% tiền thu đảng phí các chi bộ cho đảng ủy SGD&amp;ĐT:</t>
  </si>
  <si>
    <t>đồng</t>
  </si>
  <si>
    <t>Lương 
cơ bản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</si>
  <si>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11 năm 2018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</si>
  <si>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12 năm 2018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</si>
  <si>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IV năm 2018</t>
    </r>
  </si>
  <si>
    <t>- 04 Chi bộ 1, 2, 3, và chi bộ Học sinh sinh viên trích lại 30% tiền thu đảng phí:</t>
  </si>
  <si>
    <t>Nguyễn Duy Linh</t>
  </si>
  <si>
    <t>Đảng phí
tháng 10</t>
  </si>
  <si>
    <t>Đảng phí
tháng 11</t>
  </si>
  <si>
    <t>Đảng phí
tháng 12</t>
  </si>
  <si>
    <t>Đảng 
phí Quí IV</t>
  </si>
  <si>
    <t xml:space="preserve">T/M BCH ĐẢNG BỘ </t>
  </si>
  <si>
    <t>BÍ THƯ</t>
  </si>
  <si>
    <t>NGƯỜI LẬP BÁO CÁO</t>
  </si>
  <si>
    <t>TP.Hồ Chí Minh, ngày 18 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</si>
</sst>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164" fontId="8" fillId="0" borderId="0" xfId="0" applyNumberFormat="1" applyFont="1" applyBorder="1"/>
    <xf numFmtId="9" fontId="8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right" vertical="center"/>
    </xf>
    <xf numFmtId="9" fontId="8" fillId="2" borderId="1" xfId="3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166" fontId="8" fillId="2" borderId="1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2" fontId="8" fillId="2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2" borderId="1" xfId="2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right" vertical="center"/>
    </xf>
    <xf numFmtId="9" fontId="8" fillId="4" borderId="1" xfId="2" applyFont="1" applyFill="1" applyBorder="1" applyAlignment="1">
      <alignment horizontal="right" vertical="center"/>
    </xf>
    <xf numFmtId="9" fontId="8" fillId="4" borderId="1" xfId="0" applyNumberFormat="1" applyFont="1" applyFill="1" applyBorder="1" applyAlignment="1">
      <alignment horizontal="right" vertical="center"/>
    </xf>
    <xf numFmtId="166" fontId="8" fillId="4" borderId="1" xfId="1" applyNumberFormat="1" applyFont="1" applyFill="1" applyBorder="1" applyAlignment="1">
      <alignment horizontal="right" vertical="center"/>
    </xf>
    <xf numFmtId="164" fontId="8" fillId="4" borderId="1" xfId="1" applyNumberFormat="1" applyFont="1" applyFill="1" applyBorder="1" applyAlignment="1">
      <alignment horizontal="right" vertical="center"/>
    </xf>
    <xf numFmtId="0" fontId="8" fillId="4" borderId="6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right" vertical="center"/>
    </xf>
    <xf numFmtId="9" fontId="8" fillId="5" borderId="1" xfId="2" applyFont="1" applyFill="1" applyBorder="1" applyAlignment="1">
      <alignment horizontal="right" vertical="center"/>
    </xf>
    <xf numFmtId="9" fontId="8" fillId="5" borderId="1" xfId="0" applyNumberFormat="1" applyFont="1" applyFill="1" applyBorder="1" applyAlignment="1">
      <alignment horizontal="right" vertical="center"/>
    </xf>
    <xf numFmtId="2" fontId="8" fillId="5" borderId="1" xfId="0" applyNumberFormat="1" applyFont="1" applyFill="1" applyBorder="1" applyAlignment="1">
      <alignment horizontal="right" vertical="center"/>
    </xf>
    <xf numFmtId="164" fontId="8" fillId="5" borderId="1" xfId="1" applyNumberFormat="1" applyFont="1" applyFill="1" applyBorder="1" applyAlignment="1">
      <alignment horizontal="right" vertical="center"/>
    </xf>
    <xf numFmtId="164" fontId="8" fillId="5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14" fontId="2" fillId="0" borderId="0" xfId="0" applyNumberFormat="1" applyFont="1"/>
    <xf numFmtId="0" fontId="2" fillId="0" borderId="0" xfId="0" applyFont="1"/>
    <xf numFmtId="0" fontId="2" fillId="0" borderId="0" xfId="0" applyFont="1" applyFill="1"/>
    <xf numFmtId="14" fontId="2" fillId="0" borderId="0" xfId="0" applyNumberFormat="1" applyFont="1" applyFill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6" borderId="0" xfId="0" applyFont="1" applyFill="1" applyAlignment="1">
      <alignment vertical="center"/>
    </xf>
    <xf numFmtId="164" fontId="8" fillId="5" borderId="8" xfId="1" applyNumberFormat="1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164" fontId="9" fillId="0" borderId="1" xfId="0" applyNumberFormat="1" applyFont="1" applyBorder="1" applyAlignment="1">
      <alignment vertical="center"/>
    </xf>
    <xf numFmtId="0" fontId="8" fillId="2" borderId="2" xfId="1" applyNumberFormat="1" applyFont="1" applyFill="1" applyBorder="1" applyAlignment="1">
      <alignment horizontal="center" vertical="center"/>
    </xf>
    <xf numFmtId="164" fontId="2" fillId="0" borderId="0" xfId="0" applyNumberFormat="1" applyFont="1"/>
    <xf numFmtId="164" fontId="4" fillId="0" borderId="0" xfId="0" applyNumberFormat="1" applyFont="1" applyAlignment="1">
      <alignment vertical="center"/>
    </xf>
    <xf numFmtId="3" fontId="8" fillId="5" borderId="1" xfId="1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3" fontId="8" fillId="2" borderId="1" xfId="3" applyNumberFormat="1" applyFont="1" applyFill="1" applyBorder="1" applyAlignment="1">
      <alignment horizontal="right" vertical="center"/>
    </xf>
    <xf numFmtId="3" fontId="8" fillId="2" borderId="1" xfId="1" applyNumberFormat="1" applyFont="1" applyFill="1" applyBorder="1" applyAlignment="1">
      <alignment horizontal="right" vertical="center"/>
    </xf>
    <xf numFmtId="3" fontId="8" fillId="2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4" borderId="1" xfId="0" applyNumberFormat="1" applyFont="1" applyFill="1" applyBorder="1" applyAlignment="1">
      <alignment horizontal="right" vertical="center"/>
    </xf>
    <xf numFmtId="3" fontId="8" fillId="4" borderId="1" xfId="2" applyNumberFormat="1" applyFont="1" applyFill="1" applyBorder="1" applyAlignment="1">
      <alignment horizontal="right" vertical="center"/>
    </xf>
    <xf numFmtId="3" fontId="8" fillId="5" borderId="1" xfId="0" applyNumberFormat="1" applyFont="1" applyFill="1" applyBorder="1" applyAlignment="1">
      <alignment horizontal="right" vertical="center"/>
    </xf>
    <xf numFmtId="3" fontId="8" fillId="5" borderId="1" xfId="2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right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8" fillId="5" borderId="7" xfId="1" applyNumberFormat="1" applyFont="1" applyFill="1" applyBorder="1" applyAlignment="1">
      <alignment horizontal="center" vertical="center"/>
    </xf>
    <xf numFmtId="2" fontId="8" fillId="5" borderId="8" xfId="1" applyNumberFormat="1" applyFont="1" applyFill="1" applyBorder="1" applyAlignment="1">
      <alignment horizontal="center" vertical="center"/>
    </xf>
    <xf numFmtId="2" fontId="8" fillId="5" borderId="9" xfId="1" applyNumberFormat="1" applyFont="1" applyFill="1" applyBorder="1" applyAlignment="1">
      <alignment horizontal="center" vertical="center"/>
    </xf>
    <xf numFmtId="2" fontId="8" fillId="5" borderId="10" xfId="1" applyNumberFormat="1" applyFont="1" applyFill="1" applyBorder="1" applyAlignment="1">
      <alignment horizontal="center" vertical="center"/>
    </xf>
    <xf numFmtId="2" fontId="8" fillId="5" borderId="0" xfId="1" applyNumberFormat="1" applyFont="1" applyFill="1" applyBorder="1" applyAlignment="1">
      <alignment horizontal="center" vertical="center"/>
    </xf>
    <xf numFmtId="2" fontId="8" fillId="5" borderId="11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2" fontId="8" fillId="5" borderId="12" xfId="1" applyNumberFormat="1" applyFont="1" applyFill="1" applyBorder="1" applyAlignment="1">
      <alignment horizontal="center" vertical="center"/>
    </xf>
    <xf numFmtId="2" fontId="8" fillId="5" borderId="4" xfId="1" applyNumberFormat="1" applyFont="1" applyFill="1" applyBorder="1" applyAlignment="1">
      <alignment horizontal="center" vertical="center"/>
    </xf>
    <xf numFmtId="2" fontId="8" fillId="5" borderId="1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/>
    <xf numFmtId="0" fontId="1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7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3" fontId="8" fillId="4" borderId="1" xfId="1" applyNumberFormat="1" applyFont="1" applyFill="1" applyBorder="1" applyAlignment="1">
      <alignment horizontal="right" vertical="center"/>
    </xf>
  </cellXfs>
  <cellStyles count="5">
    <cellStyle name="Comma" xfId="1" builtinId="3"/>
    <cellStyle name="Normal" xfId="0" builtinId="0"/>
    <cellStyle name="Normal 2" xfId="4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1100979</xdr:colOff>
      <xdr:row>0</xdr:row>
      <xdr:rowOff>468406</xdr:rowOff>
    </xdr:from>
    <xdr:to>
      <xdr:col>3</xdr:col>
      <xdr:colOff>243729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1538008" y="468406"/>
          <a:ext cx="179854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457200</xdr:rowOff>
    </xdr:from>
    <xdr:to>
      <xdr:col>3</xdr:col>
      <xdr:colOff>142875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1438275" y="457200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457200</xdr:rowOff>
    </xdr:from>
    <xdr:to>
      <xdr:col>3</xdr:col>
      <xdr:colOff>142875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1438275" y="457200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581025</xdr:rowOff>
    </xdr:from>
    <xdr:to>
      <xdr:col>1</xdr:col>
      <xdr:colOff>1800225</xdr:colOff>
      <xdr:row>0</xdr:row>
      <xdr:rowOff>581025</xdr:rowOff>
    </xdr:to>
    <xdr:cxnSp macro="">
      <xdr:nvCxnSpPr>
        <xdr:cNvPr id="2" name="Straight Connector 1"/>
        <xdr:cNvCxnSpPr/>
      </xdr:nvCxnSpPr>
      <xdr:spPr>
        <a:xfrm>
          <a:off x="914400" y="581025"/>
          <a:ext cx="1485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12328</xdr:colOff>
      <xdr:row>0</xdr:row>
      <xdr:rowOff>590550</xdr:rowOff>
    </xdr:from>
    <xdr:to>
      <xdr:col>5</xdr:col>
      <xdr:colOff>885825</xdr:colOff>
      <xdr:row>0</xdr:row>
      <xdr:rowOff>592231</xdr:rowOff>
    </xdr:to>
    <xdr:cxnSp macro="">
      <xdr:nvCxnSpPr>
        <xdr:cNvPr id="11" name="Straight Connector 10"/>
        <xdr:cNvCxnSpPr/>
      </xdr:nvCxnSpPr>
      <xdr:spPr>
        <a:xfrm flipV="1">
          <a:off x="4069978" y="590550"/>
          <a:ext cx="1740272" cy="16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zoomScale="90" zoomScaleNormal="90" workbookViewId="0">
      <pane ySplit="4" topLeftCell="A5" activePane="bottomLeft" state="frozen"/>
      <selection pane="bottomLeft" activeCell="A5" sqref="A5:XFD5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55.5" customHeight="1" x14ac:dyDescent="0.25">
      <c r="A1" s="83" t="s">
        <v>22</v>
      </c>
      <c r="B1" s="84"/>
      <c r="C1" s="84"/>
      <c r="D1" s="84"/>
      <c r="E1" s="84"/>
      <c r="F1" s="84"/>
      <c r="G1" s="83" t="s">
        <v>21</v>
      </c>
      <c r="H1" s="84"/>
      <c r="I1" s="84"/>
      <c r="J1" s="84"/>
      <c r="K1" s="84"/>
    </row>
    <row r="2" spans="1:14" ht="50.25" customHeight="1" x14ac:dyDescent="0.25">
      <c r="A2" s="85" t="s">
        <v>82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4" s="51" customFormat="1" ht="42" customHeight="1" x14ac:dyDescent="0.25">
      <c r="A3" s="2" t="s">
        <v>12</v>
      </c>
      <c r="B3" s="2" t="s">
        <v>13</v>
      </c>
      <c r="C3" s="49" t="s">
        <v>79</v>
      </c>
      <c r="D3" s="49" t="s">
        <v>74</v>
      </c>
      <c r="E3" s="87" t="s">
        <v>75</v>
      </c>
      <c r="F3" s="88"/>
      <c r="G3" s="87" t="s">
        <v>76</v>
      </c>
      <c r="H3" s="89"/>
      <c r="I3" s="49" t="s">
        <v>87</v>
      </c>
      <c r="J3" s="49" t="s">
        <v>77</v>
      </c>
      <c r="K3" s="50" t="s">
        <v>78</v>
      </c>
      <c r="L3" s="61" t="s">
        <v>83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15" si="2">(C5+D5+F5+H5)*I5</f>
        <v>5137857</v>
      </c>
      <c r="K5" s="23">
        <f t="shared" ref="K5:K16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27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57867</f>
        <v>57867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  <c r="N15" s="70">
        <f>SUM(K5:K15)</f>
        <v>792280.17200000002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ref="J16:J58" si="5">(C16+D16+F16+H16)*I16</f>
        <v>11523019.380000001</v>
      </c>
      <c r="K16" s="31">
        <f t="shared" si="3"/>
        <v>115230.19380000001</v>
      </c>
      <c r="L16" s="54"/>
    </row>
    <row r="17" spans="1:15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ref="K17" si="6">J17*1%</f>
        <v>82232.400000000009</v>
      </c>
      <c r="L17" s="54"/>
    </row>
    <row r="18" spans="1:15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5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7">J19*1%</f>
        <v>41700</v>
      </c>
      <c r="L19" s="54"/>
    </row>
    <row r="20" spans="1:15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5"/>
        <v>9475908</v>
      </c>
      <c r="K20" s="31">
        <f>J20*1%</f>
        <v>94759.08</v>
      </c>
      <c r="L20" s="54"/>
    </row>
    <row r="21" spans="1:15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5"/>
        <v>5573900</v>
      </c>
      <c r="K21" s="31">
        <f>J21*1%</f>
        <v>55739</v>
      </c>
    </row>
    <row r="22" spans="1:15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5"/>
        <v>8031698</v>
      </c>
      <c r="K22" s="31">
        <f t="shared" ref="K22:K58" si="8">J22*1%</f>
        <v>80316.98</v>
      </c>
    </row>
    <row r="23" spans="1:15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5"/>
        <v>5573900</v>
      </c>
      <c r="K23" s="31">
        <f t="shared" si="8"/>
        <v>55739</v>
      </c>
    </row>
    <row r="24" spans="1:15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5"/>
        <v>6816837.9999999991</v>
      </c>
      <c r="K24" s="31">
        <f t="shared" si="8"/>
        <v>68168.37999999999</v>
      </c>
      <c r="L24" s="57"/>
    </row>
    <row r="25" spans="1:15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5"/>
        <v>8294130.0000000009</v>
      </c>
      <c r="K25" s="31">
        <f t="shared" si="8"/>
        <v>82941.300000000017</v>
      </c>
      <c r="L25" s="57"/>
    </row>
    <row r="26" spans="1:15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5"/>
        <v>5546100</v>
      </c>
      <c r="K26" s="31">
        <f t="shared" si="8"/>
        <v>55461</v>
      </c>
      <c r="L26" s="57"/>
    </row>
    <row r="27" spans="1:15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5"/>
        <v>3711300</v>
      </c>
      <c r="K27" s="31">
        <f t="shared" si="8"/>
        <v>37113</v>
      </c>
    </row>
    <row r="28" spans="1:15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5"/>
        <v>10199125</v>
      </c>
      <c r="K28" s="31">
        <f t="shared" si="8"/>
        <v>101991.25</v>
      </c>
      <c r="M28" s="55">
        <f>L30+L31+L32</f>
        <v>37600</v>
      </c>
      <c r="N28" s="55">
        <f>M28*30%</f>
        <v>11280</v>
      </c>
    </row>
    <row r="29" spans="1:15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5"/>
        <v>3711300</v>
      </c>
      <c r="K29" s="31">
        <f t="shared" si="8"/>
        <v>37113</v>
      </c>
      <c r="N29" s="55">
        <f>M28-N28</f>
        <v>26320</v>
      </c>
      <c r="O29" s="55">
        <f>N29*30%</f>
        <v>7896</v>
      </c>
    </row>
    <row r="30" spans="1:15" s="117" customFormat="1" ht="20.100000000000001" customHeight="1" x14ac:dyDescent="0.25">
      <c r="A30" s="118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9">(C30+D30+F30)*G30</f>
        <v>0</v>
      </c>
      <c r="I30" s="31">
        <v>1390000</v>
      </c>
      <c r="J30" s="31">
        <f t="shared" si="5"/>
        <v>4170000</v>
      </c>
      <c r="K30" s="31">
        <f>J30*1%+L30</f>
        <v>46287</v>
      </c>
      <c r="L30" s="117">
        <v>4587</v>
      </c>
    </row>
    <row r="31" spans="1:15" s="55" customFormat="1" ht="20.100000000000001" customHeight="1" x14ac:dyDescent="0.25">
      <c r="A31" s="17">
        <v>27</v>
      </c>
      <c r="B31" s="25" t="s">
        <v>80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5"/>
        <v>3252600</v>
      </c>
      <c r="K31" s="31">
        <f>J31*1%+L31</f>
        <v>48789</v>
      </c>
      <c r="L31" s="55">
        <v>16263</v>
      </c>
    </row>
    <row r="32" spans="1:15" s="55" customFormat="1" ht="20.100000000000001" customHeight="1" x14ac:dyDescent="0.25">
      <c r="A32" s="17">
        <v>28</v>
      </c>
      <c r="B32" s="25" t="s">
        <v>81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5"/>
        <v>3349900</v>
      </c>
      <c r="K32" s="31">
        <f>J32*1%+L32</f>
        <v>50249</v>
      </c>
      <c r="L32" s="55">
        <v>16750</v>
      </c>
      <c r="N32" s="69">
        <f>SUM(K16:K32)</f>
        <v>1123329.5838000001</v>
      </c>
    </row>
    <row r="33" spans="1:14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9"/>
        <v>0.59850000000000003</v>
      </c>
      <c r="I33" s="40">
        <v>1390000</v>
      </c>
      <c r="J33" s="40">
        <f t="shared" si="5"/>
        <v>6378015</v>
      </c>
      <c r="K33" s="40">
        <f t="shared" si="8"/>
        <v>63780.15</v>
      </c>
      <c r="N33" s="69">
        <f>N32+M28</f>
        <v>1160929.5838000001</v>
      </c>
    </row>
    <row r="34" spans="1:14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10">C34*E34</f>
        <v>0</v>
      </c>
      <c r="G34" s="38">
        <v>0.27</v>
      </c>
      <c r="H34" s="39">
        <f t="shared" si="9"/>
        <v>1.7253000000000001</v>
      </c>
      <c r="I34" s="40">
        <v>1390000</v>
      </c>
      <c r="J34" s="40">
        <f t="shared" si="5"/>
        <v>11280267</v>
      </c>
      <c r="K34" s="40">
        <f t="shared" si="8"/>
        <v>112802.67</v>
      </c>
    </row>
    <row r="35" spans="1:14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10"/>
        <v>0.69720000000000015</v>
      </c>
      <c r="G35" s="38">
        <v>0.3</v>
      </c>
      <c r="H35" s="39">
        <f t="shared" si="9"/>
        <v>1.9131600000000002</v>
      </c>
      <c r="I35" s="40">
        <v>1390000</v>
      </c>
      <c r="J35" s="40">
        <f t="shared" si="5"/>
        <v>11523600.400000002</v>
      </c>
      <c r="K35" s="40">
        <f t="shared" si="8"/>
        <v>115236.00400000003</v>
      </c>
    </row>
    <row r="36" spans="1:14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10"/>
        <v>0</v>
      </c>
      <c r="G36" s="38">
        <v>0.18</v>
      </c>
      <c r="H36" s="39">
        <f t="shared" si="9"/>
        <v>0.83700000000000008</v>
      </c>
      <c r="I36" s="40">
        <v>1390000</v>
      </c>
      <c r="J36" s="40">
        <f t="shared" si="5"/>
        <v>7626930</v>
      </c>
      <c r="K36" s="40">
        <f t="shared" si="8"/>
        <v>76269.3</v>
      </c>
    </row>
    <row r="37" spans="1:14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10"/>
        <v>0</v>
      </c>
      <c r="G37" s="38">
        <v>0.15</v>
      </c>
      <c r="H37" s="39">
        <f t="shared" si="9"/>
        <v>0.65099999999999991</v>
      </c>
      <c r="I37" s="40">
        <v>1390000</v>
      </c>
      <c r="J37" s="40">
        <f t="shared" si="5"/>
        <v>6937489.9999999991</v>
      </c>
      <c r="K37" s="40">
        <f t="shared" si="8"/>
        <v>69374.899999999994</v>
      </c>
    </row>
    <row r="38" spans="1:14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10"/>
        <v>0</v>
      </c>
      <c r="G38" s="38">
        <v>0.2</v>
      </c>
      <c r="H38" s="39">
        <f t="shared" si="9"/>
        <v>1.046</v>
      </c>
      <c r="I38" s="40">
        <v>1390000</v>
      </c>
      <c r="J38" s="40">
        <f t="shared" si="5"/>
        <v>8723640.0000000019</v>
      </c>
      <c r="K38" s="40">
        <f t="shared" si="8"/>
        <v>87236.400000000023</v>
      </c>
    </row>
    <row r="39" spans="1:14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10"/>
        <v>0</v>
      </c>
      <c r="G39" s="38">
        <v>0.18</v>
      </c>
      <c r="H39" s="39">
        <f t="shared" si="9"/>
        <v>0.83700000000000008</v>
      </c>
      <c r="I39" s="40">
        <v>1390000</v>
      </c>
      <c r="J39" s="40">
        <f t="shared" si="5"/>
        <v>7626930</v>
      </c>
      <c r="K39" s="40">
        <f t="shared" si="8"/>
        <v>76269.3</v>
      </c>
    </row>
    <row r="40" spans="1:14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10"/>
        <v>0</v>
      </c>
      <c r="G40" s="38">
        <v>0.1</v>
      </c>
      <c r="H40" s="39">
        <f t="shared" si="9"/>
        <v>0.33300000000000002</v>
      </c>
      <c r="I40" s="40">
        <v>1390000</v>
      </c>
      <c r="J40" s="40">
        <f t="shared" si="5"/>
        <v>5091570</v>
      </c>
      <c r="K40" s="40">
        <f t="shared" si="8"/>
        <v>50915.700000000004</v>
      </c>
    </row>
    <row r="41" spans="1:14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10"/>
        <v>0</v>
      </c>
      <c r="G41" s="38">
        <v>0.16</v>
      </c>
      <c r="H41" s="39">
        <f t="shared" si="9"/>
        <v>0.69120000000000004</v>
      </c>
      <c r="I41" s="40">
        <v>1390000</v>
      </c>
      <c r="J41" s="40">
        <f t="shared" si="5"/>
        <v>6965568.0000000009</v>
      </c>
      <c r="K41" s="40">
        <f t="shared" si="8"/>
        <v>69655.680000000008</v>
      </c>
    </row>
    <row r="42" spans="1:14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10"/>
        <v>0</v>
      </c>
      <c r="G42" s="36"/>
      <c r="H42" s="39">
        <f t="shared" si="9"/>
        <v>0</v>
      </c>
      <c r="I42" s="40">
        <v>1390000</v>
      </c>
      <c r="J42" s="40">
        <f t="shared" si="5"/>
        <v>3711300</v>
      </c>
      <c r="K42" s="40">
        <f t="shared" si="8"/>
        <v>37113</v>
      </c>
    </row>
    <row r="43" spans="1:14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10"/>
        <v>0</v>
      </c>
      <c r="G43" s="38">
        <v>0.13</v>
      </c>
      <c r="H43" s="39">
        <f t="shared" si="9"/>
        <v>0.53430000000000011</v>
      </c>
      <c r="I43" s="40">
        <v>1390000</v>
      </c>
      <c r="J43" s="40">
        <f t="shared" si="5"/>
        <v>6455577</v>
      </c>
      <c r="K43" s="40">
        <f t="shared" si="8"/>
        <v>64555.770000000004</v>
      </c>
    </row>
    <row r="44" spans="1:14" s="55" customFormat="1" ht="20.100000000000001" customHeight="1" x14ac:dyDescent="0.25">
      <c r="A44" s="17">
        <v>40</v>
      </c>
      <c r="B44" s="35" t="s">
        <v>45</v>
      </c>
      <c r="C44" s="36">
        <v>3.66</v>
      </c>
      <c r="D44" s="36"/>
      <c r="E44" s="37"/>
      <c r="F44" s="36">
        <f t="shared" si="10"/>
        <v>0</v>
      </c>
      <c r="G44" s="38">
        <v>0.1</v>
      </c>
      <c r="H44" s="39">
        <f t="shared" si="9"/>
        <v>0.36600000000000005</v>
      </c>
      <c r="I44" s="40">
        <v>1390000</v>
      </c>
      <c r="J44" s="40">
        <f t="shared" si="5"/>
        <v>5596140</v>
      </c>
      <c r="K44" s="40">
        <f t="shared" si="8"/>
        <v>55961.4</v>
      </c>
    </row>
    <row r="45" spans="1:14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10"/>
        <v>0.49800000000000005</v>
      </c>
      <c r="G45" s="38">
        <v>0.28000000000000003</v>
      </c>
      <c r="H45" s="39">
        <f t="shared" si="9"/>
        <v>1.6318400000000002</v>
      </c>
      <c r="I45" s="40">
        <v>1390000</v>
      </c>
      <c r="J45" s="40">
        <f t="shared" si="5"/>
        <v>10369177.600000001</v>
      </c>
      <c r="K45" s="40">
        <f t="shared" si="8"/>
        <v>103691.77600000001</v>
      </c>
    </row>
    <row r="46" spans="1:14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10"/>
        <v>0.29339999999999999</v>
      </c>
      <c r="G46" s="38">
        <v>0.24</v>
      </c>
      <c r="H46" s="39">
        <f t="shared" si="9"/>
        <v>1.244016</v>
      </c>
      <c r="I46" s="40">
        <v>1390000</v>
      </c>
      <c r="J46" s="40">
        <f t="shared" si="5"/>
        <v>8934108.2400000002</v>
      </c>
      <c r="K46" s="40">
        <f t="shared" si="8"/>
        <v>89341.082399999999</v>
      </c>
    </row>
    <row r="47" spans="1:14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10"/>
        <v>0</v>
      </c>
      <c r="G47" s="38">
        <v>0.16</v>
      </c>
      <c r="H47" s="39">
        <f t="shared" si="9"/>
        <v>0.71040000000000003</v>
      </c>
      <c r="I47" s="40">
        <v>1390000</v>
      </c>
      <c r="J47" s="40">
        <f t="shared" si="5"/>
        <v>7159056</v>
      </c>
      <c r="K47" s="40">
        <f t="shared" si="8"/>
        <v>71590.559999999998</v>
      </c>
      <c r="N47" s="69">
        <f>SUM(K33:K47)</f>
        <v>1143793.6924000001</v>
      </c>
    </row>
    <row r="48" spans="1:14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10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5"/>
        <v>7335169</v>
      </c>
      <c r="K48" s="47">
        <f t="shared" si="8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10"/>
        <v>0</v>
      </c>
      <c r="G49" s="45"/>
      <c r="H49" s="46">
        <f t="shared" ref="H49:H57" si="11">(C49+D49+F49)*G49</f>
        <v>0</v>
      </c>
      <c r="I49" s="47">
        <v>1390000</v>
      </c>
      <c r="J49" s="47">
        <f t="shared" si="5"/>
        <v>4170000</v>
      </c>
      <c r="K49" s="47">
        <f t="shared" si="8"/>
        <v>41700</v>
      </c>
    </row>
    <row r="50" spans="1:11" s="55" customFormat="1" ht="20.100000000000001" customHeight="1" x14ac:dyDescent="0.25">
      <c r="A50" s="17">
        <v>46</v>
      </c>
      <c r="B50" s="42" t="s">
        <v>52</v>
      </c>
      <c r="C50" s="43">
        <v>3.33</v>
      </c>
      <c r="D50" s="43"/>
      <c r="E50" s="44"/>
      <c r="F50" s="43">
        <f t="shared" si="10"/>
        <v>0</v>
      </c>
      <c r="G50" s="45"/>
      <c r="H50" s="46">
        <f t="shared" si="11"/>
        <v>0</v>
      </c>
      <c r="I50" s="47">
        <v>1390000</v>
      </c>
      <c r="J50" s="47">
        <f t="shared" si="5"/>
        <v>4628700</v>
      </c>
      <c r="K50" s="47">
        <f t="shared" si="8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0.09</v>
      </c>
      <c r="F51" s="43">
        <f t="shared" si="10"/>
        <v>0.44009999999999994</v>
      </c>
      <c r="G51" s="45">
        <v>0.28000000000000003</v>
      </c>
      <c r="H51" s="46">
        <f t="shared" si="11"/>
        <v>1.590428</v>
      </c>
      <c r="I51" s="47">
        <v>1390000</v>
      </c>
      <c r="J51" s="47">
        <f t="shared" si="5"/>
        <v>10106033.92</v>
      </c>
      <c r="K51" s="47">
        <f t="shared" si="8"/>
        <v>101060.3392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10"/>
        <v>0</v>
      </c>
      <c r="G52" s="45"/>
      <c r="H52" s="46">
        <f t="shared" si="11"/>
        <v>0</v>
      </c>
      <c r="I52" s="47">
        <v>1390000</v>
      </c>
      <c r="J52" s="47">
        <f t="shared" si="5"/>
        <v>5087400</v>
      </c>
      <c r="K52" s="47">
        <f t="shared" si="8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10"/>
        <v>0</v>
      </c>
      <c r="G53" s="45">
        <v>0.18</v>
      </c>
      <c r="H53" s="46">
        <f t="shared" si="11"/>
        <v>0.83700000000000008</v>
      </c>
      <c r="I53" s="47">
        <v>1390000</v>
      </c>
      <c r="J53" s="47">
        <f t="shared" si="5"/>
        <v>7626930</v>
      </c>
      <c r="K53" s="47">
        <f t="shared" si="8"/>
        <v>76269.3</v>
      </c>
    </row>
    <row r="54" spans="1:11" s="55" customFormat="1" ht="20.100000000000001" customHeight="1" x14ac:dyDescent="0.25">
      <c r="A54" s="17">
        <v>50</v>
      </c>
      <c r="B54" s="42" t="s">
        <v>56</v>
      </c>
      <c r="C54" s="43">
        <v>4.9800000000000004</v>
      </c>
      <c r="D54" s="43">
        <v>0.7</v>
      </c>
      <c r="E54" s="44"/>
      <c r="F54" s="43">
        <f t="shared" si="10"/>
        <v>0</v>
      </c>
      <c r="G54" s="45"/>
      <c r="H54" s="46">
        <f t="shared" si="11"/>
        <v>0</v>
      </c>
      <c r="I54" s="47">
        <v>1390000</v>
      </c>
      <c r="J54" s="47">
        <f t="shared" si="5"/>
        <v>7895200.0000000009</v>
      </c>
      <c r="K54" s="47">
        <f t="shared" si="8"/>
        <v>78952.000000000015</v>
      </c>
    </row>
    <row r="55" spans="1:11" s="55" customFormat="1" ht="20.100000000000001" customHeight="1" x14ac:dyDescent="0.25">
      <c r="A55" s="17">
        <v>51</v>
      </c>
      <c r="B55" s="42" t="s">
        <v>57</v>
      </c>
      <c r="C55" s="43">
        <v>4.9800000000000004</v>
      </c>
      <c r="D55" s="43">
        <v>0.35</v>
      </c>
      <c r="E55" s="44">
        <v>7.0000000000000007E-2</v>
      </c>
      <c r="F55" s="43">
        <f t="shared" si="10"/>
        <v>0.34860000000000008</v>
      </c>
      <c r="G55" s="45"/>
      <c r="H55" s="46">
        <f t="shared" si="11"/>
        <v>0</v>
      </c>
      <c r="I55" s="47">
        <v>1390000</v>
      </c>
      <c r="J55" s="47">
        <f t="shared" si="5"/>
        <v>7893254</v>
      </c>
      <c r="K55" s="47">
        <f t="shared" si="8"/>
        <v>78932.540000000008</v>
      </c>
    </row>
    <row r="56" spans="1:11" s="55" customFormat="1" ht="20.100000000000001" customHeight="1" x14ac:dyDescent="0.25">
      <c r="A56" s="17">
        <v>52</v>
      </c>
      <c r="B56" s="42" t="s">
        <v>58</v>
      </c>
      <c r="C56" s="43">
        <v>3</v>
      </c>
      <c r="D56" s="43">
        <v>0.35</v>
      </c>
      <c r="E56" s="44"/>
      <c r="F56" s="43">
        <f t="shared" si="10"/>
        <v>0</v>
      </c>
      <c r="G56" s="45"/>
      <c r="H56" s="46">
        <f t="shared" si="11"/>
        <v>0</v>
      </c>
      <c r="I56" s="47">
        <v>1390000</v>
      </c>
      <c r="J56" s="47">
        <f t="shared" si="5"/>
        <v>4656500</v>
      </c>
      <c r="K56" s="47">
        <f t="shared" si="8"/>
        <v>46565</v>
      </c>
    </row>
    <row r="57" spans="1:11" s="55" customFormat="1" ht="20.100000000000001" customHeight="1" x14ac:dyDescent="0.25">
      <c r="A57" s="17">
        <v>53</v>
      </c>
      <c r="B57" s="42" t="s">
        <v>59</v>
      </c>
      <c r="C57" s="43">
        <v>4.6500000000000004</v>
      </c>
      <c r="D57" s="43">
        <v>0.25</v>
      </c>
      <c r="E57" s="44"/>
      <c r="F57" s="43">
        <f t="shared" si="10"/>
        <v>0</v>
      </c>
      <c r="G57" s="45">
        <v>0.17</v>
      </c>
      <c r="H57" s="46">
        <f t="shared" si="11"/>
        <v>0.83300000000000007</v>
      </c>
      <c r="I57" s="47">
        <v>1390000</v>
      </c>
      <c r="J57" s="47">
        <f t="shared" si="5"/>
        <v>7968870.0000000009</v>
      </c>
      <c r="K57" s="47">
        <f t="shared" si="8"/>
        <v>79688.700000000012</v>
      </c>
    </row>
    <row r="58" spans="1:11" s="55" customFormat="1" ht="20.100000000000001" customHeight="1" x14ac:dyDescent="0.25">
      <c r="A58" s="17">
        <v>54</v>
      </c>
      <c r="B58" s="42" t="s">
        <v>84</v>
      </c>
      <c r="C58" s="43">
        <v>2.58</v>
      </c>
      <c r="D58" s="43"/>
      <c r="E58" s="44"/>
      <c r="F58" s="43">
        <f t="shared" si="10"/>
        <v>0</v>
      </c>
      <c r="G58" s="45"/>
      <c r="H58" s="46"/>
      <c r="I58" s="62">
        <v>1390000</v>
      </c>
      <c r="J58" s="47">
        <f t="shared" si="5"/>
        <v>3586200</v>
      </c>
      <c r="K58" s="47">
        <f t="shared" si="8"/>
        <v>35862</v>
      </c>
    </row>
    <row r="59" spans="1:11" s="55" customFormat="1" ht="20.100000000000001" customHeight="1" x14ac:dyDescent="0.25">
      <c r="A59" s="17">
        <v>55</v>
      </c>
      <c r="B59" s="42" t="s">
        <v>60</v>
      </c>
      <c r="C59" s="90" t="s">
        <v>70</v>
      </c>
      <c r="D59" s="91"/>
      <c r="E59" s="91"/>
      <c r="F59" s="91"/>
      <c r="G59" s="91"/>
      <c r="H59" s="91"/>
      <c r="I59" s="91"/>
      <c r="J59" s="92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61</v>
      </c>
      <c r="C60" s="93"/>
      <c r="D60" s="94"/>
      <c r="E60" s="94"/>
      <c r="F60" s="94"/>
      <c r="G60" s="94"/>
      <c r="H60" s="94"/>
      <c r="I60" s="94"/>
      <c r="J60" s="95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63</v>
      </c>
      <c r="C61" s="93"/>
      <c r="D61" s="94"/>
      <c r="E61" s="94"/>
      <c r="F61" s="94"/>
      <c r="G61" s="94"/>
      <c r="H61" s="94"/>
      <c r="I61" s="94"/>
      <c r="J61" s="95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64</v>
      </c>
      <c r="C62" s="93"/>
      <c r="D62" s="94"/>
      <c r="E62" s="94"/>
      <c r="F62" s="94"/>
      <c r="G62" s="94"/>
      <c r="H62" s="94"/>
      <c r="I62" s="94"/>
      <c r="J62" s="95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65</v>
      </c>
      <c r="C63" s="93"/>
      <c r="D63" s="94"/>
      <c r="E63" s="94"/>
      <c r="F63" s="94"/>
      <c r="G63" s="94"/>
      <c r="H63" s="94"/>
      <c r="I63" s="94"/>
      <c r="J63" s="95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66</v>
      </c>
      <c r="C64" s="93"/>
      <c r="D64" s="94"/>
      <c r="E64" s="94"/>
      <c r="F64" s="94"/>
      <c r="G64" s="94"/>
      <c r="H64" s="94"/>
      <c r="I64" s="94"/>
      <c r="J64" s="95"/>
      <c r="K64" s="48">
        <v>3000</v>
      </c>
    </row>
    <row r="65" spans="1:15" s="55" customFormat="1" ht="20.100000000000001" customHeight="1" x14ac:dyDescent="0.25">
      <c r="A65" s="17">
        <v>61</v>
      </c>
      <c r="B65" s="42" t="s">
        <v>67</v>
      </c>
      <c r="C65" s="93"/>
      <c r="D65" s="94"/>
      <c r="E65" s="94"/>
      <c r="F65" s="94"/>
      <c r="G65" s="94"/>
      <c r="H65" s="94"/>
      <c r="I65" s="94"/>
      <c r="J65" s="95"/>
      <c r="K65" s="48">
        <v>3000</v>
      </c>
    </row>
    <row r="66" spans="1:15" s="55" customFormat="1" ht="20.100000000000001" customHeight="1" x14ac:dyDescent="0.25">
      <c r="A66" s="17">
        <v>62</v>
      </c>
      <c r="B66" s="42" t="s">
        <v>68</v>
      </c>
      <c r="C66" s="93"/>
      <c r="D66" s="94"/>
      <c r="E66" s="94"/>
      <c r="F66" s="94"/>
      <c r="G66" s="94"/>
      <c r="H66" s="94"/>
      <c r="I66" s="94"/>
      <c r="J66" s="95"/>
      <c r="K66" s="48">
        <v>3000</v>
      </c>
    </row>
    <row r="67" spans="1:15" s="55" customFormat="1" ht="20.100000000000001" customHeight="1" x14ac:dyDescent="0.25">
      <c r="A67" s="17">
        <v>63</v>
      </c>
      <c r="B67" s="42" t="s">
        <v>62</v>
      </c>
      <c r="C67" s="93"/>
      <c r="D67" s="94"/>
      <c r="E67" s="94"/>
      <c r="F67" s="94"/>
      <c r="G67" s="94"/>
      <c r="H67" s="94"/>
      <c r="I67" s="94"/>
      <c r="J67" s="95"/>
      <c r="K67" s="48">
        <v>3000</v>
      </c>
    </row>
    <row r="68" spans="1:15" s="55" customFormat="1" ht="20.100000000000001" customHeight="1" x14ac:dyDescent="0.25">
      <c r="A68" s="17">
        <v>64</v>
      </c>
      <c r="B68" s="42" t="s">
        <v>69</v>
      </c>
      <c r="C68" s="93"/>
      <c r="D68" s="94"/>
      <c r="E68" s="94"/>
      <c r="F68" s="94"/>
      <c r="G68" s="94"/>
      <c r="H68" s="94"/>
      <c r="I68" s="94"/>
      <c r="J68" s="95"/>
      <c r="K68" s="48">
        <v>3000</v>
      </c>
      <c r="N68" s="69">
        <f>SUM(K48:K68)</f>
        <v>739542.56920000003</v>
      </c>
    </row>
    <row r="69" spans="1:15" s="51" customFormat="1" ht="20.100000000000001" customHeight="1" x14ac:dyDescent="0.25">
      <c r="A69" s="97" t="s">
        <v>23</v>
      </c>
      <c r="B69" s="98"/>
      <c r="C69" s="98"/>
      <c r="D69" s="98"/>
      <c r="E69" s="98"/>
      <c r="F69" s="98"/>
      <c r="G69" s="98"/>
      <c r="H69" s="98"/>
      <c r="I69" s="99"/>
      <c r="J69" s="67">
        <f>SUM(J5:J68)</f>
        <v>373127521.74000007</v>
      </c>
      <c r="K69" s="67">
        <f>SUM(K5:K68)</f>
        <v>3798946.0173999998</v>
      </c>
    </row>
    <row r="70" spans="1:15" s="55" customFormat="1" ht="11.25" customHeight="1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</row>
    <row r="71" spans="1:15" s="55" customFormat="1" ht="22.5" customHeight="1" x14ac:dyDescent="0.25">
      <c r="A71" s="96" t="s">
        <v>71</v>
      </c>
      <c r="B71" s="96"/>
      <c r="C71" s="96"/>
      <c r="D71" s="96"/>
      <c r="E71" s="96"/>
      <c r="F71" s="96"/>
      <c r="G71" s="96"/>
      <c r="H71" s="64">
        <f>K69*30%</f>
        <v>1139683.80522</v>
      </c>
      <c r="I71" s="66" t="s">
        <v>86</v>
      </c>
      <c r="K71" s="6"/>
      <c r="L71" s="58"/>
      <c r="M71" s="58"/>
      <c r="N71" s="58"/>
      <c r="O71" s="58"/>
    </row>
    <row r="72" spans="1:15" s="55" customFormat="1" ht="24.75" customHeight="1" x14ac:dyDescent="0.25">
      <c r="A72" s="96" t="s">
        <v>73</v>
      </c>
      <c r="B72" s="96"/>
      <c r="C72" s="96"/>
      <c r="D72" s="96"/>
      <c r="E72" s="96"/>
      <c r="F72" s="96"/>
      <c r="G72" s="96"/>
      <c r="H72" s="65">
        <f>K69*70%</f>
        <v>2659262.2121799998</v>
      </c>
      <c r="I72" s="66" t="s">
        <v>86</v>
      </c>
      <c r="K72" s="9"/>
      <c r="L72" s="58"/>
      <c r="M72" s="10"/>
      <c r="N72" s="11"/>
      <c r="O72" s="58"/>
    </row>
    <row r="73" spans="1:15" s="55" customFormat="1" ht="25.5" customHeight="1" x14ac:dyDescent="0.25">
      <c r="A73" s="96" t="s">
        <v>72</v>
      </c>
      <c r="B73" s="96"/>
      <c r="C73" s="96"/>
      <c r="D73" s="96"/>
      <c r="E73" s="96"/>
      <c r="F73" s="96"/>
      <c r="G73" s="96"/>
      <c r="H73" s="64">
        <f>H72*70%</f>
        <v>1861483.5485259998</v>
      </c>
      <c r="I73" s="66" t="s">
        <v>86</v>
      </c>
      <c r="K73" s="9"/>
      <c r="L73" s="58"/>
      <c r="M73" s="12"/>
      <c r="N73" s="13"/>
      <c r="O73" s="58"/>
    </row>
    <row r="74" spans="1:15" s="55" customFormat="1" ht="23.25" customHeight="1" x14ac:dyDescent="0.25">
      <c r="A74" s="96" t="s">
        <v>85</v>
      </c>
      <c r="B74" s="96"/>
      <c r="C74" s="96"/>
      <c r="D74" s="96"/>
      <c r="E74" s="96"/>
      <c r="F74" s="96"/>
      <c r="G74" s="96"/>
      <c r="H74" s="64">
        <f>H72*30%</f>
        <v>797778.66365399992</v>
      </c>
      <c r="I74" s="66" t="s">
        <v>86</v>
      </c>
      <c r="K74" s="9"/>
      <c r="L74" s="58"/>
      <c r="M74" s="14"/>
      <c r="N74" s="13"/>
      <c r="O74" s="58"/>
    </row>
    <row r="75" spans="1:15" s="55" customFormat="1" ht="15.7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9"/>
      <c r="L75" s="58"/>
      <c r="M75" s="15"/>
      <c r="N75" s="16"/>
      <c r="O75" s="58"/>
    </row>
    <row r="76" spans="1:15" s="55" customFormat="1" ht="15.75" x14ac:dyDescent="0.25">
      <c r="A76" s="103"/>
      <c r="B76" s="103"/>
      <c r="C76"/>
      <c r="G76" s="104" t="s">
        <v>100</v>
      </c>
      <c r="H76" s="104"/>
      <c r="I76" s="104"/>
      <c r="J76" s="104"/>
      <c r="K76" s="104"/>
      <c r="L76" s="58"/>
      <c r="M76" s="58"/>
      <c r="N76" s="58"/>
      <c r="O76" s="58"/>
    </row>
    <row r="77" spans="1:15" s="55" customFormat="1" ht="15.75" x14ac:dyDescent="0.25">
      <c r="A77" s="105" t="s">
        <v>99</v>
      </c>
      <c r="B77" s="105"/>
      <c r="C77" s="105"/>
      <c r="D77" s="105"/>
      <c r="E77" s="105"/>
      <c r="F77" s="105"/>
      <c r="G77" s="105" t="s">
        <v>97</v>
      </c>
      <c r="H77" s="105"/>
      <c r="I77" s="105"/>
      <c r="J77" s="105"/>
      <c r="K77" s="105"/>
      <c r="L77" s="58"/>
      <c r="M77" s="58"/>
      <c r="N77" s="58"/>
      <c r="O77" s="58"/>
    </row>
    <row r="78" spans="1:15" s="55" customFormat="1" ht="16.5" x14ac:dyDescent="0.25">
      <c r="A78"/>
      <c r="B78"/>
      <c r="C78"/>
      <c r="G78" s="106" t="s">
        <v>98</v>
      </c>
      <c r="H78" s="106"/>
      <c r="I78" s="106"/>
      <c r="J78" s="106"/>
      <c r="K78" s="106"/>
    </row>
    <row r="79" spans="1:15" s="55" customFormat="1" ht="15.75" x14ac:dyDescent="0.25">
      <c r="A79"/>
      <c r="B79"/>
      <c r="C79"/>
      <c r="G79"/>
      <c r="H79"/>
      <c r="I79"/>
      <c r="J79"/>
      <c r="K79"/>
    </row>
    <row r="80" spans="1:15" s="55" customFormat="1" ht="15.75" x14ac:dyDescent="0.25">
      <c r="A80"/>
      <c r="B80"/>
      <c r="C80"/>
      <c r="G80"/>
      <c r="H80"/>
      <c r="I80"/>
      <c r="J80"/>
      <c r="K80"/>
    </row>
    <row r="81" spans="1:11" s="55" customFormat="1" ht="15.75" x14ac:dyDescent="0.25">
      <c r="A81"/>
      <c r="B81"/>
      <c r="C81"/>
      <c r="G81"/>
      <c r="H81"/>
      <c r="I81"/>
      <c r="J81"/>
      <c r="K81"/>
    </row>
    <row r="82" spans="1:11" s="55" customFormat="1" ht="15.75" x14ac:dyDescent="0.25">
      <c r="A82"/>
      <c r="B82"/>
      <c r="C82"/>
      <c r="G82"/>
      <c r="H82"/>
      <c r="I82"/>
      <c r="J82"/>
      <c r="K82"/>
    </row>
    <row r="83" spans="1:11" s="55" customFormat="1" ht="15.75" x14ac:dyDescent="0.25">
      <c r="A83" s="108"/>
      <c r="B83"/>
      <c r="C83" s="108"/>
      <c r="G83" s="108"/>
      <c r="H83" s="108"/>
      <c r="I83" s="108"/>
      <c r="J83" s="108"/>
      <c r="K83" s="108"/>
    </row>
    <row r="84" spans="1:11" s="55" customFormat="1" ht="18.75" x14ac:dyDescent="0.3">
      <c r="A84" s="111" t="s">
        <v>33</v>
      </c>
      <c r="B84" s="111"/>
      <c r="C84" s="111"/>
      <c r="D84" s="111"/>
      <c r="E84" s="111"/>
      <c r="F84" s="111"/>
      <c r="G84" s="111" t="s">
        <v>0</v>
      </c>
      <c r="H84" s="111"/>
      <c r="I84" s="111"/>
      <c r="J84" s="111"/>
      <c r="K84" s="111"/>
    </row>
    <row r="85" spans="1:11" s="55" customFormat="1" ht="15.75" x14ac:dyDescent="0.25">
      <c r="A85" s="6"/>
      <c r="B85" s="6"/>
      <c r="C85" s="6"/>
      <c r="D85" s="6"/>
      <c r="E85" s="6"/>
      <c r="F85" s="6"/>
      <c r="G85" s="6"/>
      <c r="H85" s="6"/>
      <c r="I85" s="8"/>
      <c r="J85" s="6"/>
      <c r="K85" s="6"/>
    </row>
    <row r="86" spans="1:11" s="55" customFormat="1" ht="15.7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</row>
    <row r="87" spans="1:11" s="55" customFormat="1" ht="15.75" x14ac:dyDescent="0.25">
      <c r="A87" s="6"/>
      <c r="B87" s="6"/>
      <c r="C87" s="6"/>
      <c r="D87" s="6"/>
      <c r="E87" s="6"/>
      <c r="F87" s="6"/>
      <c r="G87" s="6"/>
      <c r="H87" s="6"/>
      <c r="I87" s="8"/>
      <c r="J87" s="6"/>
      <c r="K87" s="6"/>
    </row>
    <row r="88" spans="1:11" s="55" customFormat="1" ht="15.7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</row>
    <row r="89" spans="1:11" s="55" customFormat="1" ht="15.75" x14ac:dyDescent="0.25">
      <c r="C89" s="59"/>
    </row>
    <row r="90" spans="1:11" s="55" customFormat="1" ht="15.75" x14ac:dyDescent="0.25">
      <c r="C90" s="59"/>
    </row>
    <row r="91" spans="1:11" s="55" customFormat="1" ht="15.75" x14ac:dyDescent="0.25">
      <c r="C91" s="59"/>
    </row>
    <row r="92" spans="1:11" s="55" customFormat="1" ht="15.75" x14ac:dyDescent="0.25">
      <c r="C92" s="59"/>
    </row>
    <row r="93" spans="1:11" s="55" customFormat="1" ht="15.75" x14ac:dyDescent="0.25">
      <c r="C93" s="59"/>
    </row>
    <row r="94" spans="1:11" s="55" customFormat="1" ht="15.75" x14ac:dyDescent="0.25">
      <c r="C94" s="59"/>
    </row>
    <row r="95" spans="1:11" s="55" customFormat="1" ht="15.75" x14ac:dyDescent="0.25">
      <c r="C95" s="59"/>
    </row>
    <row r="96" spans="1:11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</sheetData>
  <mergeCells count="18">
    <mergeCell ref="A84:F84"/>
    <mergeCell ref="G84:K84"/>
    <mergeCell ref="A76:B76"/>
    <mergeCell ref="G76:K76"/>
    <mergeCell ref="A77:F77"/>
    <mergeCell ref="G77:K77"/>
    <mergeCell ref="G78:K78"/>
    <mergeCell ref="C59:J68"/>
    <mergeCell ref="A71:G71"/>
    <mergeCell ref="A72:G72"/>
    <mergeCell ref="A73:G73"/>
    <mergeCell ref="A74:G74"/>
    <mergeCell ref="A69:I6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zoomScale="85" zoomScaleNormal="85" workbookViewId="0">
      <pane ySplit="4" topLeftCell="A5" activePane="bottomLeft" state="frozen"/>
      <selection pane="bottomLeft" activeCell="A4" sqref="A4:XFD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55.5" customHeight="1" x14ac:dyDescent="0.25">
      <c r="A1" s="83" t="s">
        <v>22</v>
      </c>
      <c r="B1" s="84"/>
      <c r="C1" s="84"/>
      <c r="D1" s="84"/>
      <c r="E1" s="84"/>
      <c r="F1" s="84"/>
      <c r="G1" s="83" t="s">
        <v>21</v>
      </c>
      <c r="H1" s="84"/>
      <c r="I1" s="84"/>
      <c r="J1" s="84"/>
      <c r="K1" s="84"/>
    </row>
    <row r="2" spans="1:14" ht="50.25" customHeight="1" x14ac:dyDescent="0.25">
      <c r="A2" s="85" t="s">
        <v>88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4" s="51" customFormat="1" ht="42" customHeight="1" x14ac:dyDescent="0.25">
      <c r="A3" s="2" t="s">
        <v>12</v>
      </c>
      <c r="B3" s="2" t="s">
        <v>13</v>
      </c>
      <c r="C3" s="49" t="s">
        <v>79</v>
      </c>
      <c r="D3" s="49" t="s">
        <v>74</v>
      </c>
      <c r="E3" s="87" t="s">
        <v>75</v>
      </c>
      <c r="F3" s="88"/>
      <c r="G3" s="87" t="s">
        <v>76</v>
      </c>
      <c r="H3" s="89"/>
      <c r="I3" s="49" t="s">
        <v>87</v>
      </c>
      <c r="J3" s="49" t="s">
        <v>77</v>
      </c>
      <c r="K3" s="50" t="s">
        <v>78</v>
      </c>
      <c r="L3" s="61" t="s">
        <v>83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58" si="2">(C5+D5+F5+H5)*I5</f>
        <v>5137857</v>
      </c>
      <c r="K5" s="23">
        <f t="shared" ref="K5:K17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27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57796</f>
        <v>57796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si="2"/>
        <v>11523019.380000001</v>
      </c>
      <c r="K16" s="31">
        <f t="shared" si="3"/>
        <v>115230.19380000001</v>
      </c>
      <c r="L16" s="54"/>
    </row>
    <row r="17" spans="1:12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si="3"/>
        <v>82232.400000000009</v>
      </c>
      <c r="L17" s="54"/>
    </row>
    <row r="18" spans="1:12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2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5">J19*1%</f>
        <v>41700</v>
      </c>
      <c r="L19" s="54"/>
    </row>
    <row r="20" spans="1:12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2"/>
        <v>9475908</v>
      </c>
      <c r="K20" s="31">
        <f>J20*1%</f>
        <v>94759.08</v>
      </c>
      <c r="L20" s="54"/>
    </row>
    <row r="21" spans="1:12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2"/>
        <v>5573900</v>
      </c>
      <c r="K21" s="31">
        <f>J21*1%</f>
        <v>55739</v>
      </c>
    </row>
    <row r="22" spans="1:12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2"/>
        <v>8031698</v>
      </c>
      <c r="K22" s="31">
        <f t="shared" ref="K22:K58" si="6">J22*1%</f>
        <v>80316.98</v>
      </c>
    </row>
    <row r="23" spans="1:12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2"/>
        <v>5573900</v>
      </c>
      <c r="K23" s="31">
        <f t="shared" si="6"/>
        <v>55739</v>
      </c>
    </row>
    <row r="24" spans="1:12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2"/>
        <v>6816837.9999999991</v>
      </c>
      <c r="K24" s="31">
        <f t="shared" si="6"/>
        <v>68168.37999999999</v>
      </c>
      <c r="L24" s="57"/>
    </row>
    <row r="25" spans="1:12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2"/>
        <v>8294130.0000000009</v>
      </c>
      <c r="K25" s="31">
        <f t="shared" si="6"/>
        <v>82941.300000000017</v>
      </c>
      <c r="L25" s="57"/>
    </row>
    <row r="26" spans="1:12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2"/>
        <v>5546100</v>
      </c>
      <c r="K26" s="31">
        <f t="shared" si="6"/>
        <v>55461</v>
      </c>
      <c r="L26" s="57"/>
    </row>
    <row r="27" spans="1:12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2"/>
        <v>3711300</v>
      </c>
      <c r="K27" s="31">
        <f t="shared" si="6"/>
        <v>37113</v>
      </c>
    </row>
    <row r="28" spans="1:12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2"/>
        <v>10199125</v>
      </c>
      <c r="K28" s="31">
        <f t="shared" si="6"/>
        <v>101991.25</v>
      </c>
    </row>
    <row r="29" spans="1:12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2"/>
        <v>3711300</v>
      </c>
      <c r="K29" s="31">
        <f t="shared" si="6"/>
        <v>37113</v>
      </c>
    </row>
    <row r="30" spans="1:12" s="117" customFormat="1" ht="20.100000000000001" customHeight="1" x14ac:dyDescent="0.25">
      <c r="A30" s="118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7">(C30+D30+F30)*G30</f>
        <v>0</v>
      </c>
      <c r="I30" s="31">
        <v>1390000</v>
      </c>
      <c r="J30" s="31">
        <f t="shared" si="2"/>
        <v>4170000</v>
      </c>
      <c r="K30" s="31">
        <f>J30*1%+L30</f>
        <v>41700</v>
      </c>
    </row>
    <row r="31" spans="1:12" s="55" customFormat="1" ht="20.100000000000001" customHeight="1" x14ac:dyDescent="0.25">
      <c r="A31" s="17">
        <v>27</v>
      </c>
      <c r="B31" s="25" t="s">
        <v>80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2"/>
        <v>3252600</v>
      </c>
      <c r="K31" s="31">
        <f>J31*1%+L31</f>
        <v>32526</v>
      </c>
    </row>
    <row r="32" spans="1:12" s="55" customFormat="1" ht="20.100000000000001" customHeight="1" x14ac:dyDescent="0.25">
      <c r="A32" s="17">
        <v>28</v>
      </c>
      <c r="B32" s="25" t="s">
        <v>81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2"/>
        <v>3349900</v>
      </c>
      <c r="K32" s="31">
        <f>J32*1%+L32</f>
        <v>33499</v>
      </c>
    </row>
    <row r="33" spans="1:11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7"/>
        <v>0.59850000000000003</v>
      </c>
      <c r="I33" s="40">
        <v>1390000</v>
      </c>
      <c r="J33" s="40">
        <f t="shared" si="2"/>
        <v>6378015</v>
      </c>
      <c r="K33" s="40">
        <f t="shared" si="6"/>
        <v>63780.15</v>
      </c>
    </row>
    <row r="34" spans="1:11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8">C34*E34</f>
        <v>0</v>
      </c>
      <c r="G34" s="38">
        <v>0.27</v>
      </c>
      <c r="H34" s="39">
        <f t="shared" si="7"/>
        <v>1.7253000000000001</v>
      </c>
      <c r="I34" s="40">
        <v>1390000</v>
      </c>
      <c r="J34" s="40">
        <f t="shared" si="2"/>
        <v>11280267</v>
      </c>
      <c r="K34" s="40">
        <f t="shared" si="6"/>
        <v>112802.67</v>
      </c>
    </row>
    <row r="35" spans="1:11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8"/>
        <v>0.69720000000000015</v>
      </c>
      <c r="G35" s="38">
        <v>0.3</v>
      </c>
      <c r="H35" s="39">
        <f t="shared" si="7"/>
        <v>1.9131600000000002</v>
      </c>
      <c r="I35" s="40">
        <v>1390000</v>
      </c>
      <c r="J35" s="40">
        <f t="shared" si="2"/>
        <v>11523600.400000002</v>
      </c>
      <c r="K35" s="40">
        <f t="shared" si="6"/>
        <v>115236.00400000003</v>
      </c>
    </row>
    <row r="36" spans="1:11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8"/>
        <v>0</v>
      </c>
      <c r="G36" s="38">
        <v>0.18</v>
      </c>
      <c r="H36" s="39">
        <f t="shared" si="7"/>
        <v>0.83700000000000008</v>
      </c>
      <c r="I36" s="40">
        <v>1390000</v>
      </c>
      <c r="J36" s="40">
        <f t="shared" si="2"/>
        <v>7626930</v>
      </c>
      <c r="K36" s="40">
        <f t="shared" si="6"/>
        <v>76269.3</v>
      </c>
    </row>
    <row r="37" spans="1:11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8"/>
        <v>0</v>
      </c>
      <c r="G37" s="38">
        <v>0.15</v>
      </c>
      <c r="H37" s="39">
        <f t="shared" si="7"/>
        <v>0.65099999999999991</v>
      </c>
      <c r="I37" s="40">
        <v>1390000</v>
      </c>
      <c r="J37" s="40">
        <f t="shared" si="2"/>
        <v>6937489.9999999991</v>
      </c>
      <c r="K37" s="40">
        <f t="shared" si="6"/>
        <v>69374.899999999994</v>
      </c>
    </row>
    <row r="38" spans="1:11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8"/>
        <v>0</v>
      </c>
      <c r="G38" s="38">
        <v>0.2</v>
      </c>
      <c r="H38" s="39">
        <f t="shared" si="7"/>
        <v>1.046</v>
      </c>
      <c r="I38" s="40">
        <v>1390000</v>
      </c>
      <c r="J38" s="40">
        <f t="shared" si="2"/>
        <v>8723640.0000000019</v>
      </c>
      <c r="K38" s="40">
        <f t="shared" si="6"/>
        <v>87236.400000000023</v>
      </c>
    </row>
    <row r="39" spans="1:11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8"/>
        <v>0</v>
      </c>
      <c r="G39" s="38">
        <v>0.18</v>
      </c>
      <c r="H39" s="39">
        <f t="shared" si="7"/>
        <v>0.83700000000000008</v>
      </c>
      <c r="I39" s="40">
        <v>1390000</v>
      </c>
      <c r="J39" s="40">
        <f t="shared" si="2"/>
        <v>7626930</v>
      </c>
      <c r="K39" s="40">
        <f t="shared" si="6"/>
        <v>76269.3</v>
      </c>
    </row>
    <row r="40" spans="1:11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8"/>
        <v>0</v>
      </c>
      <c r="G40" s="38">
        <v>0.1</v>
      </c>
      <c r="H40" s="39">
        <f t="shared" si="7"/>
        <v>0.33300000000000002</v>
      </c>
      <c r="I40" s="40">
        <v>1390000</v>
      </c>
      <c r="J40" s="40">
        <f t="shared" si="2"/>
        <v>5091570</v>
      </c>
      <c r="K40" s="40">
        <f t="shared" si="6"/>
        <v>50915.700000000004</v>
      </c>
    </row>
    <row r="41" spans="1:11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8"/>
        <v>0</v>
      </c>
      <c r="G41" s="38">
        <v>0.16</v>
      </c>
      <c r="H41" s="39">
        <f t="shared" si="7"/>
        <v>0.69120000000000004</v>
      </c>
      <c r="I41" s="40">
        <v>1390000</v>
      </c>
      <c r="J41" s="40">
        <f t="shared" si="2"/>
        <v>6965568.0000000009</v>
      </c>
      <c r="K41" s="40">
        <f t="shared" si="6"/>
        <v>69655.680000000008</v>
      </c>
    </row>
    <row r="42" spans="1:11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8"/>
        <v>0</v>
      </c>
      <c r="G42" s="36"/>
      <c r="H42" s="39">
        <f t="shared" si="7"/>
        <v>0</v>
      </c>
      <c r="I42" s="40">
        <v>1390000</v>
      </c>
      <c r="J42" s="40">
        <f t="shared" si="2"/>
        <v>3711300</v>
      </c>
      <c r="K42" s="40">
        <f t="shared" si="6"/>
        <v>37113</v>
      </c>
    </row>
    <row r="43" spans="1:11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8"/>
        <v>0</v>
      </c>
      <c r="G43" s="38">
        <v>0.13</v>
      </c>
      <c r="H43" s="39">
        <f t="shared" si="7"/>
        <v>0.53430000000000011</v>
      </c>
      <c r="I43" s="40">
        <v>1390000</v>
      </c>
      <c r="J43" s="40">
        <f t="shared" si="2"/>
        <v>6455577</v>
      </c>
      <c r="K43" s="40">
        <f t="shared" si="6"/>
        <v>64555.770000000004</v>
      </c>
    </row>
    <row r="44" spans="1:11" s="55" customFormat="1" ht="20.100000000000001" customHeight="1" x14ac:dyDescent="0.25">
      <c r="A44" s="17">
        <v>40</v>
      </c>
      <c r="B44" s="35" t="s">
        <v>45</v>
      </c>
      <c r="C44" s="36">
        <v>3.66</v>
      </c>
      <c r="D44" s="36"/>
      <c r="E44" s="37"/>
      <c r="F44" s="36">
        <f t="shared" si="8"/>
        <v>0</v>
      </c>
      <c r="G44" s="38">
        <v>0.1</v>
      </c>
      <c r="H44" s="39">
        <f t="shared" si="7"/>
        <v>0.36600000000000005</v>
      </c>
      <c r="I44" s="40">
        <v>1390000</v>
      </c>
      <c r="J44" s="40">
        <f t="shared" si="2"/>
        <v>5596140</v>
      </c>
      <c r="K44" s="40">
        <f t="shared" si="6"/>
        <v>55961.4</v>
      </c>
    </row>
    <row r="45" spans="1:11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8"/>
        <v>0.49800000000000005</v>
      </c>
      <c r="G45" s="38">
        <v>0.28000000000000003</v>
      </c>
      <c r="H45" s="39">
        <f t="shared" si="7"/>
        <v>1.6318400000000002</v>
      </c>
      <c r="I45" s="40">
        <v>1390000</v>
      </c>
      <c r="J45" s="40">
        <f t="shared" si="2"/>
        <v>10369177.600000001</v>
      </c>
      <c r="K45" s="40">
        <f t="shared" si="6"/>
        <v>103691.77600000001</v>
      </c>
    </row>
    <row r="46" spans="1:11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8"/>
        <v>0.29339999999999999</v>
      </c>
      <c r="G46" s="38">
        <v>0.24</v>
      </c>
      <c r="H46" s="39">
        <f t="shared" si="7"/>
        <v>1.244016</v>
      </c>
      <c r="I46" s="40">
        <v>1390000</v>
      </c>
      <c r="J46" s="40">
        <f t="shared" si="2"/>
        <v>8934108.2400000002</v>
      </c>
      <c r="K46" s="40">
        <f t="shared" si="6"/>
        <v>89341.082399999999</v>
      </c>
    </row>
    <row r="47" spans="1:11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8"/>
        <v>0</v>
      </c>
      <c r="G47" s="38">
        <v>0.16</v>
      </c>
      <c r="H47" s="39">
        <f t="shared" si="7"/>
        <v>0.71040000000000003</v>
      </c>
      <c r="I47" s="40">
        <v>1390000</v>
      </c>
      <c r="J47" s="40">
        <f t="shared" si="2"/>
        <v>7159056</v>
      </c>
      <c r="K47" s="40">
        <f t="shared" si="6"/>
        <v>71590.559999999998</v>
      </c>
    </row>
    <row r="48" spans="1:11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8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2"/>
        <v>7335169</v>
      </c>
      <c r="K48" s="47">
        <f t="shared" si="6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8"/>
        <v>0</v>
      </c>
      <c r="G49" s="45"/>
      <c r="H49" s="46">
        <f t="shared" ref="H49:H57" si="9">(C49+D49+F49)*G49</f>
        <v>0</v>
      </c>
      <c r="I49" s="47">
        <v>1390000</v>
      </c>
      <c r="J49" s="47">
        <f t="shared" si="2"/>
        <v>4170000</v>
      </c>
      <c r="K49" s="47">
        <f t="shared" si="6"/>
        <v>41700</v>
      </c>
    </row>
    <row r="50" spans="1:11" s="55" customFormat="1" ht="20.100000000000001" customHeight="1" x14ac:dyDescent="0.25">
      <c r="A50" s="17">
        <v>46</v>
      </c>
      <c r="B50" s="42" t="s">
        <v>52</v>
      </c>
      <c r="C50" s="43">
        <v>3.33</v>
      </c>
      <c r="D50" s="43"/>
      <c r="E50" s="44"/>
      <c r="F50" s="43">
        <f t="shared" si="8"/>
        <v>0</v>
      </c>
      <c r="G50" s="45"/>
      <c r="H50" s="46">
        <f t="shared" si="9"/>
        <v>0</v>
      </c>
      <c r="I50" s="47">
        <v>1390000</v>
      </c>
      <c r="J50" s="47">
        <f t="shared" si="2"/>
        <v>4628700</v>
      </c>
      <c r="K50" s="47">
        <f t="shared" si="6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0.1</v>
      </c>
      <c r="F51" s="43">
        <f t="shared" si="8"/>
        <v>0.48899999999999999</v>
      </c>
      <c r="G51" s="45">
        <v>0.28000000000000003</v>
      </c>
      <c r="H51" s="46">
        <f t="shared" si="9"/>
        <v>1.60412</v>
      </c>
      <c r="I51" s="47">
        <v>1390000</v>
      </c>
      <c r="J51" s="47">
        <f t="shared" si="2"/>
        <v>10193036.799999999</v>
      </c>
      <c r="K51" s="47">
        <f t="shared" si="6"/>
        <v>101930.36799999999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8"/>
        <v>0</v>
      </c>
      <c r="G52" s="45"/>
      <c r="H52" s="46">
        <f t="shared" si="9"/>
        <v>0</v>
      </c>
      <c r="I52" s="47">
        <v>1390000</v>
      </c>
      <c r="J52" s="47">
        <f t="shared" si="2"/>
        <v>5087400</v>
      </c>
      <c r="K52" s="47">
        <f t="shared" si="6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8"/>
        <v>0</v>
      </c>
      <c r="G53" s="45">
        <v>0.18</v>
      </c>
      <c r="H53" s="46">
        <f t="shared" si="9"/>
        <v>0.83700000000000008</v>
      </c>
      <c r="I53" s="47">
        <v>1390000</v>
      </c>
      <c r="J53" s="47">
        <f t="shared" si="2"/>
        <v>7626930</v>
      </c>
      <c r="K53" s="47">
        <f t="shared" si="6"/>
        <v>76269.3</v>
      </c>
    </row>
    <row r="54" spans="1:11" s="55" customFormat="1" ht="20.100000000000001" customHeight="1" x14ac:dyDescent="0.25">
      <c r="A54" s="17">
        <v>50</v>
      </c>
      <c r="B54" s="42" t="s">
        <v>56</v>
      </c>
      <c r="C54" s="43">
        <v>4.9800000000000004</v>
      </c>
      <c r="D54" s="43">
        <v>0.7</v>
      </c>
      <c r="E54" s="44"/>
      <c r="F54" s="43">
        <f t="shared" si="8"/>
        <v>0</v>
      </c>
      <c r="G54" s="45"/>
      <c r="H54" s="46">
        <f t="shared" si="9"/>
        <v>0</v>
      </c>
      <c r="I54" s="47">
        <v>1390000</v>
      </c>
      <c r="J54" s="47">
        <f t="shared" si="2"/>
        <v>7895200.0000000009</v>
      </c>
      <c r="K54" s="47">
        <f t="shared" si="6"/>
        <v>78952.000000000015</v>
      </c>
    </row>
    <row r="55" spans="1:11" s="55" customFormat="1" ht="20.100000000000001" customHeight="1" x14ac:dyDescent="0.25">
      <c r="A55" s="17">
        <v>51</v>
      </c>
      <c r="B55" s="42" t="s">
        <v>57</v>
      </c>
      <c r="C55" s="43">
        <v>4.9800000000000004</v>
      </c>
      <c r="D55" s="43">
        <v>0.35</v>
      </c>
      <c r="E55" s="44">
        <v>7.0000000000000007E-2</v>
      </c>
      <c r="F55" s="43">
        <f t="shared" si="8"/>
        <v>0.34860000000000008</v>
      </c>
      <c r="G55" s="45"/>
      <c r="H55" s="46">
        <f t="shared" si="9"/>
        <v>0</v>
      </c>
      <c r="I55" s="47">
        <v>1390000</v>
      </c>
      <c r="J55" s="47">
        <f t="shared" si="2"/>
        <v>7893254</v>
      </c>
      <c r="K55" s="47">
        <f t="shared" si="6"/>
        <v>78932.540000000008</v>
      </c>
    </row>
    <row r="56" spans="1:11" s="55" customFormat="1" ht="20.100000000000001" customHeight="1" x14ac:dyDescent="0.25">
      <c r="A56" s="17">
        <v>52</v>
      </c>
      <c r="B56" s="42" t="s">
        <v>58</v>
      </c>
      <c r="C56" s="43">
        <v>3</v>
      </c>
      <c r="D56" s="43">
        <v>0.35</v>
      </c>
      <c r="E56" s="44"/>
      <c r="F56" s="43">
        <f t="shared" si="8"/>
        <v>0</v>
      </c>
      <c r="G56" s="45"/>
      <c r="H56" s="46">
        <f t="shared" si="9"/>
        <v>0</v>
      </c>
      <c r="I56" s="47">
        <v>1390000</v>
      </c>
      <c r="J56" s="47">
        <f t="shared" si="2"/>
        <v>4656500</v>
      </c>
      <c r="K56" s="47">
        <f t="shared" si="6"/>
        <v>46565</v>
      </c>
    </row>
    <row r="57" spans="1:11" s="55" customFormat="1" ht="20.100000000000001" customHeight="1" x14ac:dyDescent="0.25">
      <c r="A57" s="17">
        <v>53</v>
      </c>
      <c r="B57" s="42" t="s">
        <v>59</v>
      </c>
      <c r="C57" s="43">
        <v>4.6500000000000004</v>
      </c>
      <c r="D57" s="43">
        <v>0.25</v>
      </c>
      <c r="E57" s="44"/>
      <c r="F57" s="43">
        <f t="shared" si="8"/>
        <v>0</v>
      </c>
      <c r="G57" s="45">
        <v>0.17</v>
      </c>
      <c r="H57" s="46">
        <f t="shared" si="9"/>
        <v>0.83300000000000007</v>
      </c>
      <c r="I57" s="47">
        <v>1390000</v>
      </c>
      <c r="J57" s="47">
        <f t="shared" si="2"/>
        <v>7968870.0000000009</v>
      </c>
      <c r="K57" s="47">
        <f t="shared" si="6"/>
        <v>79688.700000000012</v>
      </c>
    </row>
    <row r="58" spans="1:11" s="55" customFormat="1" ht="20.100000000000001" customHeight="1" x14ac:dyDescent="0.25">
      <c r="A58" s="17">
        <v>54</v>
      </c>
      <c r="B58" s="42" t="s">
        <v>84</v>
      </c>
      <c r="C58" s="43">
        <v>2.58</v>
      </c>
      <c r="D58" s="43"/>
      <c r="E58" s="44"/>
      <c r="F58" s="43">
        <f t="shared" si="8"/>
        <v>0</v>
      </c>
      <c r="G58" s="45"/>
      <c r="H58" s="46"/>
      <c r="I58" s="62">
        <v>1390000</v>
      </c>
      <c r="J58" s="47">
        <f t="shared" si="2"/>
        <v>3586200</v>
      </c>
      <c r="K58" s="47">
        <f t="shared" si="6"/>
        <v>35862</v>
      </c>
    </row>
    <row r="59" spans="1:11" s="55" customFormat="1" ht="20.100000000000001" customHeight="1" x14ac:dyDescent="0.25">
      <c r="A59" s="17">
        <v>55</v>
      </c>
      <c r="B59" s="42" t="s">
        <v>60</v>
      </c>
      <c r="C59" s="90" t="s">
        <v>70</v>
      </c>
      <c r="D59" s="91"/>
      <c r="E59" s="91"/>
      <c r="F59" s="91"/>
      <c r="G59" s="91"/>
      <c r="H59" s="91"/>
      <c r="I59" s="91"/>
      <c r="J59" s="92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61</v>
      </c>
      <c r="C60" s="93"/>
      <c r="D60" s="94"/>
      <c r="E60" s="94"/>
      <c r="F60" s="94"/>
      <c r="G60" s="94"/>
      <c r="H60" s="94"/>
      <c r="I60" s="94"/>
      <c r="J60" s="95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63</v>
      </c>
      <c r="C61" s="93"/>
      <c r="D61" s="94"/>
      <c r="E61" s="94"/>
      <c r="F61" s="94"/>
      <c r="G61" s="94"/>
      <c r="H61" s="94"/>
      <c r="I61" s="94"/>
      <c r="J61" s="95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64</v>
      </c>
      <c r="C62" s="93"/>
      <c r="D62" s="94"/>
      <c r="E62" s="94"/>
      <c r="F62" s="94"/>
      <c r="G62" s="94"/>
      <c r="H62" s="94"/>
      <c r="I62" s="94"/>
      <c r="J62" s="95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65</v>
      </c>
      <c r="C63" s="93"/>
      <c r="D63" s="94"/>
      <c r="E63" s="94"/>
      <c r="F63" s="94"/>
      <c r="G63" s="94"/>
      <c r="H63" s="94"/>
      <c r="I63" s="94"/>
      <c r="J63" s="95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66</v>
      </c>
      <c r="C64" s="93"/>
      <c r="D64" s="94"/>
      <c r="E64" s="94"/>
      <c r="F64" s="94"/>
      <c r="G64" s="94"/>
      <c r="H64" s="94"/>
      <c r="I64" s="94"/>
      <c r="J64" s="95"/>
      <c r="K64" s="48">
        <v>3000</v>
      </c>
    </row>
    <row r="65" spans="1:15" s="55" customFormat="1" ht="20.100000000000001" customHeight="1" x14ac:dyDescent="0.25">
      <c r="A65" s="17">
        <v>61</v>
      </c>
      <c r="B65" s="42" t="s">
        <v>67</v>
      </c>
      <c r="C65" s="93"/>
      <c r="D65" s="94"/>
      <c r="E65" s="94"/>
      <c r="F65" s="94"/>
      <c r="G65" s="94"/>
      <c r="H65" s="94"/>
      <c r="I65" s="94"/>
      <c r="J65" s="95"/>
      <c r="K65" s="48">
        <v>3000</v>
      </c>
    </row>
    <row r="66" spans="1:15" s="55" customFormat="1" ht="20.100000000000001" customHeight="1" x14ac:dyDescent="0.25">
      <c r="A66" s="17">
        <v>62</v>
      </c>
      <c r="B66" s="42" t="s">
        <v>68</v>
      </c>
      <c r="C66" s="93"/>
      <c r="D66" s="94"/>
      <c r="E66" s="94"/>
      <c r="F66" s="94"/>
      <c r="G66" s="94"/>
      <c r="H66" s="94"/>
      <c r="I66" s="94"/>
      <c r="J66" s="95"/>
      <c r="K66" s="48">
        <v>3000</v>
      </c>
    </row>
    <row r="67" spans="1:15" s="55" customFormat="1" ht="20.100000000000001" customHeight="1" x14ac:dyDescent="0.25">
      <c r="A67" s="17">
        <v>63</v>
      </c>
      <c r="B67" s="42" t="s">
        <v>62</v>
      </c>
      <c r="C67" s="93"/>
      <c r="D67" s="94"/>
      <c r="E67" s="94"/>
      <c r="F67" s="94"/>
      <c r="G67" s="94"/>
      <c r="H67" s="94"/>
      <c r="I67" s="94"/>
      <c r="J67" s="95"/>
      <c r="K67" s="48">
        <v>3000</v>
      </c>
    </row>
    <row r="68" spans="1:15" s="55" customFormat="1" ht="20.100000000000001" customHeight="1" x14ac:dyDescent="0.25">
      <c r="A68" s="17">
        <v>64</v>
      </c>
      <c r="B68" s="42" t="s">
        <v>69</v>
      </c>
      <c r="C68" s="93"/>
      <c r="D68" s="94"/>
      <c r="E68" s="94"/>
      <c r="F68" s="94"/>
      <c r="G68" s="94"/>
      <c r="H68" s="94"/>
      <c r="I68" s="94"/>
      <c r="J68" s="95"/>
      <c r="K68" s="48">
        <v>3000</v>
      </c>
    </row>
    <row r="69" spans="1:15" s="55" customFormat="1" ht="20.100000000000001" customHeight="1" x14ac:dyDescent="0.25">
      <c r="A69" s="68">
        <v>65</v>
      </c>
      <c r="B69" s="42" t="s">
        <v>92</v>
      </c>
      <c r="C69" s="100"/>
      <c r="D69" s="101"/>
      <c r="E69" s="101"/>
      <c r="F69" s="101"/>
      <c r="G69" s="101"/>
      <c r="H69" s="101"/>
      <c r="I69" s="101"/>
      <c r="J69" s="102"/>
      <c r="K69" s="48">
        <v>3000</v>
      </c>
    </row>
    <row r="70" spans="1:15" s="51" customFormat="1" ht="20.100000000000001" customHeight="1" x14ac:dyDescent="0.25">
      <c r="A70" s="97" t="s">
        <v>23</v>
      </c>
      <c r="B70" s="98"/>
      <c r="C70" s="98"/>
      <c r="D70" s="98"/>
      <c r="E70" s="98"/>
      <c r="F70" s="98"/>
      <c r="G70" s="98"/>
      <c r="H70" s="98"/>
      <c r="I70" s="99"/>
      <c r="J70" s="67">
        <f>SUM(J5:J68)</f>
        <v>373214524.62000006</v>
      </c>
      <c r="K70" s="67">
        <f>SUM(K5:K69)</f>
        <v>3765145.0461999997</v>
      </c>
    </row>
    <row r="71" spans="1:15" s="55" customFormat="1" ht="11.25" customHeight="1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</row>
    <row r="72" spans="1:15" s="55" customFormat="1" ht="22.5" customHeight="1" x14ac:dyDescent="0.25">
      <c r="A72" s="96" t="s">
        <v>71</v>
      </c>
      <c r="B72" s="96"/>
      <c r="C72" s="96"/>
      <c r="D72" s="96"/>
      <c r="E72" s="96"/>
      <c r="F72" s="96"/>
      <c r="G72" s="96"/>
      <c r="H72" s="64">
        <f>K70*30%</f>
        <v>1129543.5138599998</v>
      </c>
      <c r="I72" s="66" t="s">
        <v>86</v>
      </c>
      <c r="K72" s="6"/>
      <c r="L72" s="58"/>
      <c r="M72" s="58"/>
      <c r="N72" s="58"/>
      <c r="O72" s="58"/>
    </row>
    <row r="73" spans="1:15" s="55" customFormat="1" ht="24.75" customHeight="1" x14ac:dyDescent="0.25">
      <c r="A73" s="96" t="s">
        <v>73</v>
      </c>
      <c r="B73" s="96"/>
      <c r="C73" s="96"/>
      <c r="D73" s="96"/>
      <c r="E73" s="96"/>
      <c r="F73" s="96"/>
      <c r="G73" s="96"/>
      <c r="H73" s="65">
        <f>K70*70%</f>
        <v>2635601.5323399995</v>
      </c>
      <c r="I73" s="66" t="s">
        <v>86</v>
      </c>
      <c r="K73" s="9"/>
      <c r="L73" s="58"/>
      <c r="M73" s="10"/>
      <c r="N73" s="11"/>
      <c r="O73" s="58"/>
    </row>
    <row r="74" spans="1:15" s="55" customFormat="1" ht="25.5" customHeight="1" x14ac:dyDescent="0.25">
      <c r="A74" s="96" t="s">
        <v>72</v>
      </c>
      <c r="B74" s="96"/>
      <c r="C74" s="96"/>
      <c r="D74" s="96"/>
      <c r="E74" s="96"/>
      <c r="F74" s="96"/>
      <c r="G74" s="96"/>
      <c r="H74" s="64">
        <f>H73*70%</f>
        <v>1844921.0726379994</v>
      </c>
      <c r="I74" s="66" t="s">
        <v>86</v>
      </c>
      <c r="K74" s="9"/>
      <c r="L74" s="58"/>
      <c r="M74" s="12"/>
      <c r="N74" s="13"/>
      <c r="O74" s="58"/>
    </row>
    <row r="75" spans="1:15" s="55" customFormat="1" ht="23.25" customHeight="1" x14ac:dyDescent="0.25">
      <c r="A75" s="96" t="s">
        <v>85</v>
      </c>
      <c r="B75" s="96"/>
      <c r="C75" s="96"/>
      <c r="D75" s="96"/>
      <c r="E75" s="96"/>
      <c r="F75" s="96"/>
      <c r="G75" s="96"/>
      <c r="H75" s="64">
        <f>H73*30%</f>
        <v>790680.45970199979</v>
      </c>
      <c r="I75" s="66" t="s">
        <v>86</v>
      </c>
      <c r="K75" s="9"/>
      <c r="L75" s="58"/>
      <c r="M75" s="14"/>
      <c r="N75" s="13"/>
      <c r="O75" s="58"/>
    </row>
    <row r="76" spans="1:15" s="55" customFormat="1" ht="29.25" customHeight="1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9"/>
      <c r="L76" s="58"/>
      <c r="M76" s="15">
        <f>790861*2+797764</f>
        <v>2379486</v>
      </c>
      <c r="N76" s="16"/>
      <c r="O76" s="58"/>
    </row>
    <row r="77" spans="1:15" s="55" customFormat="1" ht="15.75" x14ac:dyDescent="0.25">
      <c r="C77"/>
      <c r="G77" s="104" t="s">
        <v>100</v>
      </c>
      <c r="H77" s="104"/>
      <c r="I77" s="104"/>
      <c r="J77" s="104"/>
      <c r="K77" s="104"/>
      <c r="L77" s="112"/>
      <c r="M77" s="58">
        <f>M76-2397486</f>
        <v>-18000</v>
      </c>
      <c r="N77" s="58"/>
      <c r="O77" s="58"/>
    </row>
    <row r="78" spans="1:15" s="55" customFormat="1" ht="15.75" x14ac:dyDescent="0.25">
      <c r="A78" s="105" t="s">
        <v>99</v>
      </c>
      <c r="B78" s="105"/>
      <c r="C78" s="105"/>
      <c r="D78" s="105"/>
      <c r="E78" s="105"/>
      <c r="F78" s="105"/>
      <c r="G78" s="105" t="s">
        <v>97</v>
      </c>
      <c r="H78" s="105"/>
      <c r="I78" s="105"/>
      <c r="J78" s="105"/>
      <c r="K78" s="105"/>
      <c r="L78" s="109"/>
      <c r="M78" s="58"/>
      <c r="N78" s="58"/>
      <c r="O78" s="58"/>
    </row>
    <row r="79" spans="1:15" s="55" customFormat="1" ht="16.5" x14ac:dyDescent="0.25">
      <c r="A79"/>
      <c r="B79"/>
      <c r="C79"/>
      <c r="G79" s="106" t="s">
        <v>98</v>
      </c>
      <c r="H79" s="106"/>
      <c r="I79" s="106"/>
      <c r="J79" s="106"/>
      <c r="K79" s="106"/>
      <c r="L79" s="110"/>
    </row>
    <row r="80" spans="1:15" s="55" customFormat="1" ht="15.75" x14ac:dyDescent="0.25">
      <c r="A80"/>
      <c r="B80"/>
      <c r="C80"/>
      <c r="G80"/>
      <c r="H80"/>
      <c r="I80"/>
      <c r="J80"/>
      <c r="K80"/>
      <c r="L80"/>
    </row>
    <row r="81" spans="1:12" s="55" customFormat="1" ht="15.75" x14ac:dyDescent="0.25">
      <c r="A81"/>
      <c r="B81"/>
      <c r="C81"/>
      <c r="G81"/>
      <c r="H81"/>
      <c r="I81"/>
      <c r="J81"/>
      <c r="K81"/>
      <c r="L81"/>
    </row>
    <row r="82" spans="1:12" s="55" customFormat="1" ht="15.75" x14ac:dyDescent="0.25">
      <c r="A82"/>
      <c r="B82"/>
      <c r="C82"/>
      <c r="G82"/>
      <c r="H82"/>
      <c r="I82"/>
      <c r="J82"/>
      <c r="K82"/>
      <c r="L82" s="7"/>
    </row>
    <row r="83" spans="1:12" s="55" customFormat="1" ht="15.75" x14ac:dyDescent="0.25">
      <c r="A83"/>
      <c r="B83"/>
      <c r="C83"/>
      <c r="D83" s="103"/>
      <c r="E83" s="103"/>
      <c r="G83"/>
      <c r="H83"/>
      <c r="I83"/>
      <c r="J83"/>
      <c r="K83"/>
      <c r="L83" s="107"/>
    </row>
    <row r="84" spans="1:12" s="55" customFormat="1" ht="15.75" x14ac:dyDescent="0.25">
      <c r="A84" s="108"/>
      <c r="B84"/>
      <c r="C84" s="108"/>
      <c r="G84" s="108"/>
      <c r="H84" s="108"/>
      <c r="I84" s="108"/>
      <c r="J84" s="108"/>
      <c r="K84" s="108"/>
      <c r="L84" s="108"/>
    </row>
    <row r="85" spans="1:12" s="55" customFormat="1" ht="18.75" x14ac:dyDescent="0.3">
      <c r="A85" s="111" t="s">
        <v>33</v>
      </c>
      <c r="B85" s="111"/>
      <c r="C85" s="111"/>
      <c r="D85" s="111"/>
      <c r="E85" s="111"/>
      <c r="F85" s="111"/>
      <c r="G85" s="111" t="s">
        <v>0</v>
      </c>
      <c r="H85" s="111"/>
      <c r="I85" s="111"/>
      <c r="J85" s="111"/>
      <c r="K85" s="111"/>
      <c r="L85" s="113"/>
    </row>
    <row r="86" spans="1:12" s="55" customFormat="1" ht="15.75" x14ac:dyDescent="0.25">
      <c r="A86" s="6"/>
      <c r="B86" s="6"/>
      <c r="C86" s="7"/>
      <c r="D86" s="6"/>
      <c r="E86" s="6"/>
      <c r="F86" s="6"/>
    </row>
    <row r="87" spans="1:12" s="55" customFormat="1" ht="15.75" x14ac:dyDescent="0.25">
      <c r="A87" s="6"/>
      <c r="B87" s="6"/>
      <c r="C87" s="6"/>
      <c r="D87" s="6"/>
      <c r="E87" s="6"/>
      <c r="F87" s="6"/>
      <c r="G87" s="6"/>
      <c r="H87" s="6"/>
      <c r="I87" s="8"/>
      <c r="J87" s="6"/>
      <c r="K87" s="6"/>
    </row>
    <row r="88" spans="1:12" s="55" customFormat="1" ht="15.7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</row>
    <row r="89" spans="1:12" s="55" customFormat="1" ht="15.75" x14ac:dyDescent="0.25">
      <c r="A89" s="6"/>
      <c r="B89" s="6"/>
      <c r="C89" s="6"/>
      <c r="D89" s="6"/>
      <c r="E89" s="6"/>
      <c r="F89" s="6"/>
      <c r="G89" s="6"/>
      <c r="H89" s="6"/>
      <c r="I89" s="8"/>
      <c r="J89" s="6"/>
      <c r="K89" s="6"/>
    </row>
    <row r="90" spans="1:12" s="55" customFormat="1" ht="15.7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</row>
    <row r="91" spans="1:12" s="55" customFormat="1" ht="15.75" x14ac:dyDescent="0.25">
      <c r="C91" s="59"/>
    </row>
    <row r="92" spans="1:12" s="55" customFormat="1" ht="15.75" x14ac:dyDescent="0.25">
      <c r="C92" s="59"/>
    </row>
    <row r="93" spans="1:12" s="55" customFormat="1" ht="15.75" x14ac:dyDescent="0.25">
      <c r="C93" s="59"/>
    </row>
    <row r="94" spans="1:12" s="55" customFormat="1" ht="15.75" x14ac:dyDescent="0.25">
      <c r="C94" s="59"/>
    </row>
    <row r="95" spans="1:12" s="55" customFormat="1" ht="15.75" x14ac:dyDescent="0.25">
      <c r="C95" s="59"/>
    </row>
    <row r="96" spans="1:12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  <row r="105" spans="3:3" s="55" customFormat="1" ht="15.75" x14ac:dyDescent="0.25">
      <c r="C105" s="59"/>
    </row>
    <row r="106" spans="3:3" s="55" customFormat="1" ht="15.75" x14ac:dyDescent="0.25">
      <c r="C106" s="59"/>
    </row>
  </sheetData>
  <mergeCells count="18">
    <mergeCell ref="A78:F78"/>
    <mergeCell ref="A85:F85"/>
    <mergeCell ref="G77:K77"/>
    <mergeCell ref="G78:K78"/>
    <mergeCell ref="G79:K79"/>
    <mergeCell ref="G85:K85"/>
    <mergeCell ref="D83:E83"/>
    <mergeCell ref="A70:I70"/>
    <mergeCell ref="A72:G72"/>
    <mergeCell ref="A73:G73"/>
    <mergeCell ref="A74:G74"/>
    <mergeCell ref="A75:G75"/>
    <mergeCell ref="C59:J6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85" zoomScaleNormal="85" workbookViewId="0">
      <pane ySplit="4" topLeftCell="A5" activePane="bottomLeft" state="frozen"/>
      <selection pane="bottomLeft" activeCell="A4" sqref="A4:XFD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55.5" customHeight="1" x14ac:dyDescent="0.25">
      <c r="A1" s="83" t="s">
        <v>22</v>
      </c>
      <c r="B1" s="84"/>
      <c r="C1" s="84"/>
      <c r="D1" s="84"/>
      <c r="E1" s="84"/>
      <c r="F1" s="84"/>
      <c r="G1" s="83" t="s">
        <v>21</v>
      </c>
      <c r="H1" s="84"/>
      <c r="I1" s="84"/>
      <c r="J1" s="84"/>
      <c r="K1" s="84"/>
    </row>
    <row r="2" spans="1:14" ht="50.25" customHeight="1" x14ac:dyDescent="0.25">
      <c r="A2" s="85" t="s">
        <v>89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4" s="51" customFormat="1" ht="42" customHeight="1" x14ac:dyDescent="0.25">
      <c r="A3" s="2" t="s">
        <v>12</v>
      </c>
      <c r="B3" s="2" t="s">
        <v>13</v>
      </c>
      <c r="C3" s="49" t="s">
        <v>79</v>
      </c>
      <c r="D3" s="49" t="s">
        <v>74</v>
      </c>
      <c r="E3" s="87" t="s">
        <v>75</v>
      </c>
      <c r="F3" s="88"/>
      <c r="G3" s="87" t="s">
        <v>76</v>
      </c>
      <c r="H3" s="89"/>
      <c r="I3" s="49" t="s">
        <v>87</v>
      </c>
      <c r="J3" s="49" t="s">
        <v>77</v>
      </c>
      <c r="K3" s="50" t="s">
        <v>78</v>
      </c>
      <c r="L3" s="61" t="s">
        <v>83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58" si="2">(C5+D5+F5+H5)*I5</f>
        <v>5137857</v>
      </c>
      <c r="K5" s="23">
        <f t="shared" ref="K5:K17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27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57796</f>
        <v>57796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si="2"/>
        <v>11523019.380000001</v>
      </c>
      <c r="K16" s="31">
        <f t="shared" si="3"/>
        <v>115230.19380000001</v>
      </c>
      <c r="L16" s="54"/>
    </row>
    <row r="17" spans="1:12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si="3"/>
        <v>82232.400000000009</v>
      </c>
      <c r="L17" s="54"/>
    </row>
    <row r="18" spans="1:12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2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5">J19*1%</f>
        <v>41700</v>
      </c>
      <c r="L19" s="54"/>
    </row>
    <row r="20" spans="1:12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2"/>
        <v>9475908</v>
      </c>
      <c r="K20" s="31">
        <f>J20*1%</f>
        <v>94759.08</v>
      </c>
      <c r="L20" s="54"/>
    </row>
    <row r="21" spans="1:12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2"/>
        <v>5573900</v>
      </c>
      <c r="K21" s="31">
        <f>J21*1%</f>
        <v>55739</v>
      </c>
    </row>
    <row r="22" spans="1:12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2"/>
        <v>8031698</v>
      </c>
      <c r="K22" s="31">
        <f t="shared" ref="K22:K58" si="6">J22*1%</f>
        <v>80316.98</v>
      </c>
    </row>
    <row r="23" spans="1:12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2"/>
        <v>5573900</v>
      </c>
      <c r="K23" s="31">
        <f t="shared" si="6"/>
        <v>55739</v>
      </c>
    </row>
    <row r="24" spans="1:12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2"/>
        <v>6816837.9999999991</v>
      </c>
      <c r="K24" s="31">
        <f t="shared" si="6"/>
        <v>68168.37999999999</v>
      </c>
      <c r="L24" s="57"/>
    </row>
    <row r="25" spans="1:12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2"/>
        <v>8294130.0000000009</v>
      </c>
      <c r="K25" s="31">
        <f t="shared" si="6"/>
        <v>82941.300000000017</v>
      </c>
      <c r="L25" s="57"/>
    </row>
    <row r="26" spans="1:12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2"/>
        <v>5546100</v>
      </c>
      <c r="K26" s="31">
        <f t="shared" si="6"/>
        <v>55461</v>
      </c>
      <c r="L26" s="57"/>
    </row>
    <row r="27" spans="1:12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2"/>
        <v>3711300</v>
      </c>
      <c r="K27" s="31">
        <f t="shared" si="6"/>
        <v>37113</v>
      </c>
    </row>
    <row r="28" spans="1:12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2"/>
        <v>10199125</v>
      </c>
      <c r="K28" s="31">
        <f t="shared" si="6"/>
        <v>101991.25</v>
      </c>
    </row>
    <row r="29" spans="1:12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2"/>
        <v>3711300</v>
      </c>
      <c r="K29" s="31">
        <f t="shared" si="6"/>
        <v>37113</v>
      </c>
    </row>
    <row r="30" spans="1:12" s="117" customFormat="1" ht="20.100000000000001" customHeight="1" x14ac:dyDescent="0.25">
      <c r="A30" s="118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7">(C30+D30+F30)*G30</f>
        <v>0</v>
      </c>
      <c r="I30" s="31">
        <v>1390000</v>
      </c>
      <c r="J30" s="31">
        <f t="shared" si="2"/>
        <v>4170000</v>
      </c>
      <c r="K30" s="31">
        <f>J30*1%+L30</f>
        <v>41700</v>
      </c>
    </row>
    <row r="31" spans="1:12" s="55" customFormat="1" ht="20.100000000000001" customHeight="1" x14ac:dyDescent="0.25">
      <c r="A31" s="17">
        <v>27</v>
      </c>
      <c r="B31" s="25" t="s">
        <v>80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2"/>
        <v>3252600</v>
      </c>
      <c r="K31" s="31">
        <f>J31*1%+L31</f>
        <v>32526</v>
      </c>
    </row>
    <row r="32" spans="1:12" s="55" customFormat="1" ht="20.100000000000001" customHeight="1" x14ac:dyDescent="0.25">
      <c r="A32" s="17">
        <v>28</v>
      </c>
      <c r="B32" s="25" t="s">
        <v>81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2"/>
        <v>3349900</v>
      </c>
      <c r="K32" s="31">
        <f>J32*1%+L32</f>
        <v>33499</v>
      </c>
    </row>
    <row r="33" spans="1:11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7"/>
        <v>0.59850000000000003</v>
      </c>
      <c r="I33" s="40">
        <v>1390000</v>
      </c>
      <c r="J33" s="40">
        <f t="shared" si="2"/>
        <v>6378015</v>
      </c>
      <c r="K33" s="40">
        <f t="shared" si="6"/>
        <v>63780.15</v>
      </c>
    </row>
    <row r="34" spans="1:11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8">C34*E34</f>
        <v>0</v>
      </c>
      <c r="G34" s="38">
        <v>0.27</v>
      </c>
      <c r="H34" s="39">
        <f t="shared" si="7"/>
        <v>1.7253000000000001</v>
      </c>
      <c r="I34" s="40">
        <v>1390000</v>
      </c>
      <c r="J34" s="40">
        <f t="shared" si="2"/>
        <v>11280267</v>
      </c>
      <c r="K34" s="40">
        <f t="shared" si="6"/>
        <v>112802.67</v>
      </c>
    </row>
    <row r="35" spans="1:11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8"/>
        <v>0.69720000000000015</v>
      </c>
      <c r="G35" s="38">
        <v>0.3</v>
      </c>
      <c r="H35" s="39">
        <f t="shared" si="7"/>
        <v>1.9131600000000002</v>
      </c>
      <c r="I35" s="40">
        <v>1390000</v>
      </c>
      <c r="J35" s="40">
        <f t="shared" si="2"/>
        <v>11523600.400000002</v>
      </c>
      <c r="K35" s="40">
        <f t="shared" si="6"/>
        <v>115236.00400000003</v>
      </c>
    </row>
    <row r="36" spans="1:11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8"/>
        <v>0</v>
      </c>
      <c r="G36" s="38">
        <v>0.18</v>
      </c>
      <c r="H36" s="39">
        <f t="shared" si="7"/>
        <v>0.83700000000000008</v>
      </c>
      <c r="I36" s="40">
        <v>1390000</v>
      </c>
      <c r="J36" s="40">
        <f t="shared" si="2"/>
        <v>7626930</v>
      </c>
      <c r="K36" s="40">
        <f t="shared" si="6"/>
        <v>76269.3</v>
      </c>
    </row>
    <row r="37" spans="1:11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8"/>
        <v>0</v>
      </c>
      <c r="G37" s="38">
        <v>0.15</v>
      </c>
      <c r="H37" s="39">
        <f t="shared" si="7"/>
        <v>0.65099999999999991</v>
      </c>
      <c r="I37" s="40">
        <v>1390000</v>
      </c>
      <c r="J37" s="40">
        <f t="shared" si="2"/>
        <v>6937489.9999999991</v>
      </c>
      <c r="K37" s="40">
        <f t="shared" si="6"/>
        <v>69374.899999999994</v>
      </c>
    </row>
    <row r="38" spans="1:11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8"/>
        <v>0</v>
      </c>
      <c r="G38" s="38">
        <v>0.2</v>
      </c>
      <c r="H38" s="39">
        <f t="shared" si="7"/>
        <v>1.046</v>
      </c>
      <c r="I38" s="40">
        <v>1390000</v>
      </c>
      <c r="J38" s="40">
        <f t="shared" si="2"/>
        <v>8723640.0000000019</v>
      </c>
      <c r="K38" s="40">
        <f t="shared" si="6"/>
        <v>87236.400000000023</v>
      </c>
    </row>
    <row r="39" spans="1:11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8"/>
        <v>0</v>
      </c>
      <c r="G39" s="38">
        <v>0.18</v>
      </c>
      <c r="H39" s="39">
        <f t="shared" si="7"/>
        <v>0.83700000000000008</v>
      </c>
      <c r="I39" s="40">
        <v>1390000</v>
      </c>
      <c r="J39" s="40">
        <f t="shared" si="2"/>
        <v>7626930</v>
      </c>
      <c r="K39" s="40">
        <f t="shared" si="6"/>
        <v>76269.3</v>
      </c>
    </row>
    <row r="40" spans="1:11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8"/>
        <v>0</v>
      </c>
      <c r="G40" s="38">
        <v>0.1</v>
      </c>
      <c r="H40" s="39">
        <f t="shared" si="7"/>
        <v>0.33300000000000002</v>
      </c>
      <c r="I40" s="40">
        <v>1390000</v>
      </c>
      <c r="J40" s="40">
        <f t="shared" si="2"/>
        <v>5091570</v>
      </c>
      <c r="K40" s="40">
        <f t="shared" si="6"/>
        <v>50915.700000000004</v>
      </c>
    </row>
    <row r="41" spans="1:11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8"/>
        <v>0</v>
      </c>
      <c r="G41" s="38">
        <v>0.16</v>
      </c>
      <c r="H41" s="39">
        <f t="shared" si="7"/>
        <v>0.69120000000000004</v>
      </c>
      <c r="I41" s="40">
        <v>1390000</v>
      </c>
      <c r="J41" s="40">
        <f t="shared" si="2"/>
        <v>6965568.0000000009</v>
      </c>
      <c r="K41" s="40">
        <f t="shared" si="6"/>
        <v>69655.680000000008</v>
      </c>
    </row>
    <row r="42" spans="1:11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8"/>
        <v>0</v>
      </c>
      <c r="G42" s="36"/>
      <c r="H42" s="39">
        <f t="shared" si="7"/>
        <v>0</v>
      </c>
      <c r="I42" s="40">
        <v>1390000</v>
      </c>
      <c r="J42" s="40">
        <f t="shared" si="2"/>
        <v>3711300</v>
      </c>
      <c r="K42" s="40">
        <f t="shared" si="6"/>
        <v>37113</v>
      </c>
    </row>
    <row r="43" spans="1:11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8"/>
        <v>0</v>
      </c>
      <c r="G43" s="38">
        <v>0.13</v>
      </c>
      <c r="H43" s="39">
        <f t="shared" si="7"/>
        <v>0.53430000000000011</v>
      </c>
      <c r="I43" s="40">
        <v>1390000</v>
      </c>
      <c r="J43" s="40">
        <f t="shared" si="2"/>
        <v>6455577</v>
      </c>
      <c r="K43" s="40">
        <f t="shared" si="6"/>
        <v>64555.770000000004</v>
      </c>
    </row>
    <row r="44" spans="1:11" s="55" customFormat="1" ht="20.100000000000001" customHeight="1" x14ac:dyDescent="0.25">
      <c r="A44" s="17">
        <v>40</v>
      </c>
      <c r="B44" s="35" t="s">
        <v>45</v>
      </c>
      <c r="C44" s="36">
        <v>3.66</v>
      </c>
      <c r="D44" s="36"/>
      <c r="E44" s="37"/>
      <c r="F44" s="36">
        <f t="shared" si="8"/>
        <v>0</v>
      </c>
      <c r="G44" s="38">
        <v>0.1</v>
      </c>
      <c r="H44" s="39">
        <f t="shared" si="7"/>
        <v>0.36600000000000005</v>
      </c>
      <c r="I44" s="40">
        <v>1390000</v>
      </c>
      <c r="J44" s="40">
        <f t="shared" si="2"/>
        <v>5596140</v>
      </c>
      <c r="K44" s="40">
        <f t="shared" si="6"/>
        <v>55961.4</v>
      </c>
    </row>
    <row r="45" spans="1:11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8"/>
        <v>0.49800000000000005</v>
      </c>
      <c r="G45" s="38">
        <v>0.28000000000000003</v>
      </c>
      <c r="H45" s="39">
        <f t="shared" si="7"/>
        <v>1.6318400000000002</v>
      </c>
      <c r="I45" s="40">
        <v>1390000</v>
      </c>
      <c r="J45" s="40">
        <f t="shared" si="2"/>
        <v>10369177.600000001</v>
      </c>
      <c r="K45" s="40">
        <f t="shared" si="6"/>
        <v>103691.77600000001</v>
      </c>
    </row>
    <row r="46" spans="1:11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8"/>
        <v>0.29339999999999999</v>
      </c>
      <c r="G46" s="38">
        <v>0.24</v>
      </c>
      <c r="H46" s="39">
        <f t="shared" si="7"/>
        <v>1.244016</v>
      </c>
      <c r="I46" s="40">
        <v>1390000</v>
      </c>
      <c r="J46" s="40">
        <f t="shared" si="2"/>
        <v>8934108.2400000002</v>
      </c>
      <c r="K46" s="40">
        <f t="shared" si="6"/>
        <v>89341.082399999999</v>
      </c>
    </row>
    <row r="47" spans="1:11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8"/>
        <v>0</v>
      </c>
      <c r="G47" s="38">
        <v>0.16</v>
      </c>
      <c r="H47" s="39">
        <f t="shared" si="7"/>
        <v>0.71040000000000003</v>
      </c>
      <c r="I47" s="40">
        <v>1390000</v>
      </c>
      <c r="J47" s="40">
        <f t="shared" si="2"/>
        <v>7159056</v>
      </c>
      <c r="K47" s="40">
        <f t="shared" si="6"/>
        <v>71590.559999999998</v>
      </c>
    </row>
    <row r="48" spans="1:11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8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2"/>
        <v>7335169</v>
      </c>
      <c r="K48" s="47">
        <f t="shared" si="6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8"/>
        <v>0</v>
      </c>
      <c r="G49" s="45"/>
      <c r="H49" s="46">
        <f t="shared" ref="H49:H57" si="9">(C49+D49+F49)*G49</f>
        <v>0</v>
      </c>
      <c r="I49" s="47">
        <v>1390000</v>
      </c>
      <c r="J49" s="47">
        <f t="shared" si="2"/>
        <v>4170000</v>
      </c>
      <c r="K49" s="47">
        <f t="shared" si="6"/>
        <v>41700</v>
      </c>
    </row>
    <row r="50" spans="1:11" s="55" customFormat="1" ht="20.100000000000001" customHeight="1" x14ac:dyDescent="0.25">
      <c r="A50" s="17">
        <v>46</v>
      </c>
      <c r="B50" s="42" t="s">
        <v>52</v>
      </c>
      <c r="C50" s="43">
        <v>3.33</v>
      </c>
      <c r="D50" s="43"/>
      <c r="E50" s="44"/>
      <c r="F50" s="43">
        <f t="shared" si="8"/>
        <v>0</v>
      </c>
      <c r="G50" s="45"/>
      <c r="H50" s="46">
        <f t="shared" si="9"/>
        <v>0</v>
      </c>
      <c r="I50" s="47">
        <v>1390000</v>
      </c>
      <c r="J50" s="47">
        <f t="shared" si="2"/>
        <v>4628700</v>
      </c>
      <c r="K50" s="47">
        <f t="shared" si="6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0.1</v>
      </c>
      <c r="F51" s="43">
        <f t="shared" si="8"/>
        <v>0.48899999999999999</v>
      </c>
      <c r="G51" s="45">
        <v>0.28000000000000003</v>
      </c>
      <c r="H51" s="46">
        <f t="shared" si="9"/>
        <v>1.60412</v>
      </c>
      <c r="I51" s="47">
        <v>1390000</v>
      </c>
      <c r="J51" s="47">
        <f t="shared" si="2"/>
        <v>10193036.799999999</v>
      </c>
      <c r="K51" s="47">
        <f t="shared" si="6"/>
        <v>101930.36799999999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8"/>
        <v>0</v>
      </c>
      <c r="G52" s="45"/>
      <c r="H52" s="46">
        <f t="shared" si="9"/>
        <v>0</v>
      </c>
      <c r="I52" s="47">
        <v>1390000</v>
      </c>
      <c r="J52" s="47">
        <f t="shared" si="2"/>
        <v>5087400</v>
      </c>
      <c r="K52" s="47">
        <f t="shared" si="6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8"/>
        <v>0</v>
      </c>
      <c r="G53" s="45">
        <v>0.18</v>
      </c>
      <c r="H53" s="46">
        <f t="shared" si="9"/>
        <v>0.83700000000000008</v>
      </c>
      <c r="I53" s="47">
        <v>1390000</v>
      </c>
      <c r="J53" s="47">
        <f t="shared" si="2"/>
        <v>7626930</v>
      </c>
      <c r="K53" s="47">
        <f t="shared" si="6"/>
        <v>76269.3</v>
      </c>
    </row>
    <row r="54" spans="1:11" s="55" customFormat="1" ht="20.100000000000001" customHeight="1" x14ac:dyDescent="0.25">
      <c r="A54" s="17">
        <v>50</v>
      </c>
      <c r="B54" s="42" t="s">
        <v>56</v>
      </c>
      <c r="C54" s="43">
        <v>4.9800000000000004</v>
      </c>
      <c r="D54" s="43">
        <v>0.7</v>
      </c>
      <c r="E54" s="44"/>
      <c r="F54" s="43">
        <f t="shared" si="8"/>
        <v>0</v>
      </c>
      <c r="G54" s="45"/>
      <c r="H54" s="46">
        <f t="shared" si="9"/>
        <v>0</v>
      </c>
      <c r="I54" s="47">
        <v>1390000</v>
      </c>
      <c r="J54" s="47">
        <f t="shared" si="2"/>
        <v>7895200.0000000009</v>
      </c>
      <c r="K54" s="47">
        <f t="shared" si="6"/>
        <v>78952.000000000015</v>
      </c>
    </row>
    <row r="55" spans="1:11" s="55" customFormat="1" ht="20.100000000000001" customHeight="1" x14ac:dyDescent="0.25">
      <c r="A55" s="17">
        <v>51</v>
      </c>
      <c r="B55" s="42" t="s">
        <v>57</v>
      </c>
      <c r="C55" s="43">
        <v>4.9800000000000004</v>
      </c>
      <c r="D55" s="43">
        <v>0.35</v>
      </c>
      <c r="E55" s="44">
        <v>7.0000000000000007E-2</v>
      </c>
      <c r="F55" s="43">
        <f t="shared" si="8"/>
        <v>0.34860000000000008</v>
      </c>
      <c r="G55" s="45"/>
      <c r="H55" s="46">
        <f t="shared" si="9"/>
        <v>0</v>
      </c>
      <c r="I55" s="47">
        <v>1390000</v>
      </c>
      <c r="J55" s="47">
        <f t="shared" si="2"/>
        <v>7893254</v>
      </c>
      <c r="K55" s="47">
        <f t="shared" si="6"/>
        <v>78932.540000000008</v>
      </c>
    </row>
    <row r="56" spans="1:11" s="55" customFormat="1" ht="20.100000000000001" customHeight="1" x14ac:dyDescent="0.25">
      <c r="A56" s="17">
        <v>52</v>
      </c>
      <c r="B56" s="42" t="s">
        <v>58</v>
      </c>
      <c r="C56" s="43">
        <v>3</v>
      </c>
      <c r="D56" s="43">
        <v>0.35</v>
      </c>
      <c r="E56" s="44"/>
      <c r="F56" s="43">
        <f t="shared" si="8"/>
        <v>0</v>
      </c>
      <c r="G56" s="45"/>
      <c r="H56" s="46">
        <f t="shared" si="9"/>
        <v>0</v>
      </c>
      <c r="I56" s="47">
        <v>1390000</v>
      </c>
      <c r="J56" s="47">
        <f t="shared" si="2"/>
        <v>4656500</v>
      </c>
      <c r="K56" s="47">
        <f t="shared" si="6"/>
        <v>46565</v>
      </c>
    </row>
    <row r="57" spans="1:11" s="55" customFormat="1" ht="20.100000000000001" customHeight="1" x14ac:dyDescent="0.25">
      <c r="A57" s="17">
        <v>53</v>
      </c>
      <c r="B57" s="42" t="s">
        <v>59</v>
      </c>
      <c r="C57" s="43">
        <v>4.6500000000000004</v>
      </c>
      <c r="D57" s="43">
        <v>0.25</v>
      </c>
      <c r="E57" s="44"/>
      <c r="F57" s="43">
        <f t="shared" si="8"/>
        <v>0</v>
      </c>
      <c r="G57" s="45">
        <v>0.17</v>
      </c>
      <c r="H57" s="46">
        <f t="shared" si="9"/>
        <v>0.83300000000000007</v>
      </c>
      <c r="I57" s="47">
        <v>1390000</v>
      </c>
      <c r="J57" s="47">
        <f t="shared" si="2"/>
        <v>7968870.0000000009</v>
      </c>
      <c r="K57" s="47">
        <f t="shared" si="6"/>
        <v>79688.700000000012</v>
      </c>
    </row>
    <row r="58" spans="1:11" s="55" customFormat="1" ht="20.100000000000001" customHeight="1" x14ac:dyDescent="0.25">
      <c r="A58" s="17">
        <v>54</v>
      </c>
      <c r="B58" s="42" t="s">
        <v>84</v>
      </c>
      <c r="C58" s="43">
        <v>2.58</v>
      </c>
      <c r="D58" s="43"/>
      <c r="E58" s="44"/>
      <c r="F58" s="43">
        <f t="shared" si="8"/>
        <v>0</v>
      </c>
      <c r="G58" s="45"/>
      <c r="H58" s="46"/>
      <c r="I58" s="62">
        <v>1390000</v>
      </c>
      <c r="J58" s="47">
        <f t="shared" si="2"/>
        <v>3586200</v>
      </c>
      <c r="K58" s="47">
        <f t="shared" si="6"/>
        <v>35862</v>
      </c>
    </row>
    <row r="59" spans="1:11" s="55" customFormat="1" ht="20.100000000000001" customHeight="1" x14ac:dyDescent="0.25">
      <c r="A59" s="17">
        <v>55</v>
      </c>
      <c r="B59" s="42" t="s">
        <v>60</v>
      </c>
      <c r="C59" s="90" t="s">
        <v>70</v>
      </c>
      <c r="D59" s="91"/>
      <c r="E59" s="91"/>
      <c r="F59" s="91"/>
      <c r="G59" s="91"/>
      <c r="H59" s="91"/>
      <c r="I59" s="91"/>
      <c r="J59" s="92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61</v>
      </c>
      <c r="C60" s="93"/>
      <c r="D60" s="94"/>
      <c r="E60" s="94"/>
      <c r="F60" s="94"/>
      <c r="G60" s="94"/>
      <c r="H60" s="94"/>
      <c r="I60" s="94"/>
      <c r="J60" s="95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63</v>
      </c>
      <c r="C61" s="93"/>
      <c r="D61" s="94"/>
      <c r="E61" s="94"/>
      <c r="F61" s="94"/>
      <c r="G61" s="94"/>
      <c r="H61" s="94"/>
      <c r="I61" s="94"/>
      <c r="J61" s="95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64</v>
      </c>
      <c r="C62" s="93"/>
      <c r="D62" s="94"/>
      <c r="E62" s="94"/>
      <c r="F62" s="94"/>
      <c r="G62" s="94"/>
      <c r="H62" s="94"/>
      <c r="I62" s="94"/>
      <c r="J62" s="95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65</v>
      </c>
      <c r="C63" s="93"/>
      <c r="D63" s="94"/>
      <c r="E63" s="94"/>
      <c r="F63" s="94"/>
      <c r="G63" s="94"/>
      <c r="H63" s="94"/>
      <c r="I63" s="94"/>
      <c r="J63" s="95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66</v>
      </c>
      <c r="C64" s="93"/>
      <c r="D64" s="94"/>
      <c r="E64" s="94"/>
      <c r="F64" s="94"/>
      <c r="G64" s="94"/>
      <c r="H64" s="94"/>
      <c r="I64" s="94"/>
      <c r="J64" s="95"/>
      <c r="K64" s="48">
        <v>3000</v>
      </c>
    </row>
    <row r="65" spans="1:15" s="55" customFormat="1" ht="20.100000000000001" customHeight="1" x14ac:dyDescent="0.25">
      <c r="A65" s="17">
        <v>61</v>
      </c>
      <c r="B65" s="42" t="s">
        <v>67</v>
      </c>
      <c r="C65" s="93"/>
      <c r="D65" s="94"/>
      <c r="E65" s="94"/>
      <c r="F65" s="94"/>
      <c r="G65" s="94"/>
      <c r="H65" s="94"/>
      <c r="I65" s="94"/>
      <c r="J65" s="95"/>
      <c r="K65" s="48">
        <v>3000</v>
      </c>
    </row>
    <row r="66" spans="1:15" s="55" customFormat="1" ht="20.100000000000001" customHeight="1" x14ac:dyDescent="0.25">
      <c r="A66" s="17">
        <v>62</v>
      </c>
      <c r="B66" s="42" t="s">
        <v>68</v>
      </c>
      <c r="C66" s="93"/>
      <c r="D66" s="94"/>
      <c r="E66" s="94"/>
      <c r="F66" s="94"/>
      <c r="G66" s="94"/>
      <c r="H66" s="94"/>
      <c r="I66" s="94"/>
      <c r="J66" s="95"/>
      <c r="K66" s="48">
        <v>3000</v>
      </c>
    </row>
    <row r="67" spans="1:15" s="55" customFormat="1" ht="20.100000000000001" customHeight="1" x14ac:dyDescent="0.25">
      <c r="A67" s="17">
        <v>63</v>
      </c>
      <c r="B67" s="42" t="s">
        <v>62</v>
      </c>
      <c r="C67" s="93"/>
      <c r="D67" s="94"/>
      <c r="E67" s="94"/>
      <c r="F67" s="94"/>
      <c r="G67" s="94"/>
      <c r="H67" s="94"/>
      <c r="I67" s="94"/>
      <c r="J67" s="95"/>
      <c r="K67" s="48">
        <v>3000</v>
      </c>
    </row>
    <row r="68" spans="1:15" s="55" customFormat="1" ht="20.100000000000001" customHeight="1" x14ac:dyDescent="0.25">
      <c r="A68" s="17">
        <v>64</v>
      </c>
      <c r="B68" s="42" t="s">
        <v>69</v>
      </c>
      <c r="C68" s="93"/>
      <c r="D68" s="94"/>
      <c r="E68" s="94"/>
      <c r="F68" s="94"/>
      <c r="G68" s="94"/>
      <c r="H68" s="94"/>
      <c r="I68" s="94"/>
      <c r="J68" s="95"/>
      <c r="K68" s="48">
        <v>3000</v>
      </c>
    </row>
    <row r="69" spans="1:15" s="55" customFormat="1" ht="20.100000000000001" customHeight="1" x14ac:dyDescent="0.25">
      <c r="A69" s="68">
        <v>65</v>
      </c>
      <c r="B69" s="42" t="s">
        <v>92</v>
      </c>
      <c r="C69" s="100"/>
      <c r="D69" s="101"/>
      <c r="E69" s="101"/>
      <c r="F69" s="101"/>
      <c r="G69" s="101"/>
      <c r="H69" s="101"/>
      <c r="I69" s="101"/>
      <c r="J69" s="102"/>
      <c r="K69" s="48">
        <v>3000</v>
      </c>
    </row>
    <row r="70" spans="1:15" s="51" customFormat="1" ht="20.100000000000001" customHeight="1" x14ac:dyDescent="0.25">
      <c r="A70" s="97" t="s">
        <v>23</v>
      </c>
      <c r="B70" s="98"/>
      <c r="C70" s="98"/>
      <c r="D70" s="98"/>
      <c r="E70" s="98"/>
      <c r="F70" s="98"/>
      <c r="G70" s="98"/>
      <c r="H70" s="98"/>
      <c r="I70" s="99"/>
      <c r="J70" s="67">
        <f>SUM(J5:J68)</f>
        <v>373214524.62000006</v>
      </c>
      <c r="K70" s="67">
        <f>SUM(K5:K69)</f>
        <v>3765145.0461999997</v>
      </c>
    </row>
    <row r="71" spans="1:15" s="55" customFormat="1" ht="11.25" customHeight="1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</row>
    <row r="72" spans="1:15" s="55" customFormat="1" ht="22.5" customHeight="1" x14ac:dyDescent="0.25">
      <c r="A72" s="96" t="s">
        <v>71</v>
      </c>
      <c r="B72" s="96"/>
      <c r="C72" s="96"/>
      <c r="D72" s="96"/>
      <c r="E72" s="96"/>
      <c r="F72" s="96"/>
      <c r="G72" s="96"/>
      <c r="H72" s="64">
        <f>K70*30%</f>
        <v>1129543.5138599998</v>
      </c>
      <c r="I72" s="66" t="s">
        <v>86</v>
      </c>
      <c r="K72" s="6"/>
      <c r="L72" s="58"/>
      <c r="M72" s="58"/>
      <c r="N72" s="58"/>
      <c r="O72" s="58"/>
    </row>
    <row r="73" spans="1:15" s="55" customFormat="1" ht="24.75" customHeight="1" x14ac:dyDescent="0.25">
      <c r="A73" s="96" t="s">
        <v>73</v>
      </c>
      <c r="B73" s="96"/>
      <c r="C73" s="96"/>
      <c r="D73" s="96"/>
      <c r="E73" s="96"/>
      <c r="F73" s="96"/>
      <c r="G73" s="96"/>
      <c r="H73" s="65">
        <f>K70*70%</f>
        <v>2635601.5323399995</v>
      </c>
      <c r="I73" s="66" t="s">
        <v>86</v>
      </c>
      <c r="K73" s="9"/>
      <c r="L73" s="58"/>
      <c r="M73" s="10"/>
      <c r="N73" s="11"/>
      <c r="O73" s="58"/>
    </row>
    <row r="74" spans="1:15" s="55" customFormat="1" ht="25.5" customHeight="1" x14ac:dyDescent="0.25">
      <c r="A74" s="96" t="s">
        <v>72</v>
      </c>
      <c r="B74" s="96"/>
      <c r="C74" s="96"/>
      <c r="D74" s="96"/>
      <c r="E74" s="96"/>
      <c r="F74" s="96"/>
      <c r="G74" s="96"/>
      <c r="H74" s="64">
        <f>H73*70%</f>
        <v>1844921.0726379994</v>
      </c>
      <c r="I74" s="66" t="s">
        <v>86</v>
      </c>
      <c r="K74" s="9"/>
      <c r="L74" s="58"/>
      <c r="M74" s="12"/>
      <c r="N74" s="13"/>
      <c r="O74" s="58"/>
    </row>
    <row r="75" spans="1:15" s="55" customFormat="1" ht="23.25" customHeight="1" x14ac:dyDescent="0.25">
      <c r="A75" s="96" t="s">
        <v>85</v>
      </c>
      <c r="B75" s="96"/>
      <c r="C75" s="96"/>
      <c r="D75" s="96"/>
      <c r="E75" s="96"/>
      <c r="F75" s="96"/>
      <c r="G75" s="96"/>
      <c r="H75" s="64">
        <f>H73*30%</f>
        <v>790680.45970199979</v>
      </c>
      <c r="I75" s="66" t="s">
        <v>86</v>
      </c>
      <c r="K75" s="9"/>
      <c r="L75" s="58"/>
      <c r="M75" s="14"/>
      <c r="N75" s="13"/>
      <c r="O75" s="58"/>
    </row>
    <row r="76" spans="1:15" s="55" customFormat="1" ht="15.7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9"/>
      <c r="L76" s="58"/>
      <c r="M76" s="15"/>
      <c r="N76" s="16"/>
      <c r="O76" s="58"/>
    </row>
    <row r="77" spans="1:15" s="55" customFormat="1" ht="15.75" x14ac:dyDescent="0.25">
      <c r="C77"/>
      <c r="G77" s="104" t="s">
        <v>100</v>
      </c>
      <c r="H77" s="104"/>
      <c r="I77" s="104"/>
      <c r="J77" s="104"/>
      <c r="K77" s="104"/>
      <c r="L77" s="58"/>
      <c r="M77" s="58"/>
      <c r="N77" s="58"/>
      <c r="O77" s="58"/>
    </row>
    <row r="78" spans="1:15" s="55" customFormat="1" ht="15.75" x14ac:dyDescent="0.25">
      <c r="A78" s="105" t="s">
        <v>99</v>
      </c>
      <c r="B78" s="105"/>
      <c r="C78" s="105"/>
      <c r="D78" s="105"/>
      <c r="E78" s="105"/>
      <c r="F78" s="105"/>
      <c r="G78" s="105" t="s">
        <v>97</v>
      </c>
      <c r="H78" s="105"/>
      <c r="I78" s="105"/>
      <c r="J78" s="105"/>
      <c r="K78" s="105"/>
      <c r="L78" s="58"/>
      <c r="M78" s="58"/>
      <c r="N78" s="58"/>
      <c r="O78" s="58"/>
    </row>
    <row r="79" spans="1:15" s="55" customFormat="1" ht="16.5" x14ac:dyDescent="0.25">
      <c r="A79"/>
      <c r="B79"/>
      <c r="C79"/>
      <c r="G79" s="106" t="s">
        <v>98</v>
      </c>
      <c r="H79" s="106"/>
      <c r="I79" s="106"/>
      <c r="J79" s="106"/>
      <c r="K79" s="106"/>
    </row>
    <row r="80" spans="1:15" s="55" customFormat="1" ht="15.75" x14ac:dyDescent="0.25">
      <c r="A80"/>
      <c r="B80"/>
      <c r="C80"/>
      <c r="G80"/>
      <c r="H80"/>
      <c r="I80"/>
      <c r="J80"/>
      <c r="K80"/>
    </row>
    <row r="81" spans="1:11" s="55" customFormat="1" ht="15.75" x14ac:dyDescent="0.25">
      <c r="A81"/>
      <c r="B81"/>
      <c r="C81"/>
      <c r="G81"/>
      <c r="H81"/>
      <c r="I81"/>
      <c r="J81"/>
      <c r="K81"/>
    </row>
    <row r="82" spans="1:11" s="55" customFormat="1" ht="15.75" x14ac:dyDescent="0.25">
      <c r="A82"/>
      <c r="B82"/>
      <c r="C82"/>
      <c r="G82"/>
      <c r="H82"/>
      <c r="I82"/>
      <c r="J82"/>
      <c r="K82"/>
    </row>
    <row r="83" spans="1:11" s="55" customFormat="1" ht="15.75" x14ac:dyDescent="0.25">
      <c r="A83"/>
      <c r="B83"/>
      <c r="C83"/>
      <c r="D83" s="103"/>
      <c r="E83" s="103"/>
      <c r="G83"/>
      <c r="H83"/>
      <c r="I83"/>
      <c r="J83"/>
      <c r="K83"/>
    </row>
    <row r="84" spans="1:11" s="55" customFormat="1" ht="15.75" x14ac:dyDescent="0.25">
      <c r="A84" s="108"/>
      <c r="B84"/>
      <c r="C84" s="108"/>
      <c r="G84" s="108"/>
      <c r="H84" s="108"/>
      <c r="I84" s="108"/>
      <c r="J84" s="108"/>
      <c r="K84" s="108"/>
    </row>
    <row r="85" spans="1:11" s="55" customFormat="1" ht="18.75" x14ac:dyDescent="0.3">
      <c r="A85" s="111" t="s">
        <v>33</v>
      </c>
      <c r="B85" s="111"/>
      <c r="C85" s="111"/>
      <c r="D85" s="111"/>
      <c r="E85" s="111"/>
      <c r="F85" s="111"/>
      <c r="G85" s="111" t="s">
        <v>0</v>
      </c>
      <c r="H85" s="111"/>
      <c r="I85" s="111"/>
      <c r="J85" s="111"/>
      <c r="K85" s="111"/>
    </row>
    <row r="86" spans="1:11" s="55" customFormat="1" ht="15.75" x14ac:dyDescent="0.25">
      <c r="A86" s="6"/>
      <c r="B86" s="6"/>
      <c r="C86" s="6"/>
      <c r="D86" s="6"/>
      <c r="E86" s="6"/>
      <c r="F86" s="6"/>
      <c r="G86" s="6"/>
      <c r="H86" s="6"/>
      <c r="I86" s="8"/>
      <c r="J86" s="6"/>
      <c r="K86" s="6"/>
    </row>
    <row r="87" spans="1:11" s="55" customFormat="1" ht="15.7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</row>
    <row r="88" spans="1:11" s="55" customFormat="1" ht="15.75" x14ac:dyDescent="0.25">
      <c r="A88" s="6"/>
      <c r="B88" s="6"/>
      <c r="C88" s="6"/>
      <c r="D88" s="6"/>
      <c r="E88" s="6"/>
      <c r="F88" s="6"/>
      <c r="G88" s="6"/>
      <c r="H88" s="6"/>
      <c r="I88" s="8"/>
      <c r="J88" s="6"/>
      <c r="K88" s="6"/>
    </row>
    <row r="89" spans="1:11" s="55" customFormat="1" ht="15.7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</row>
    <row r="90" spans="1:11" s="55" customFormat="1" ht="15.75" x14ac:dyDescent="0.25">
      <c r="C90" s="59"/>
    </row>
    <row r="91" spans="1:11" s="55" customFormat="1" ht="15.75" x14ac:dyDescent="0.25">
      <c r="C91" s="59"/>
    </row>
    <row r="92" spans="1:11" s="55" customFormat="1" ht="15.75" x14ac:dyDescent="0.25">
      <c r="C92" s="59"/>
    </row>
    <row r="93" spans="1:11" s="55" customFormat="1" ht="15.75" x14ac:dyDescent="0.25">
      <c r="C93" s="59"/>
    </row>
    <row r="94" spans="1:11" s="55" customFormat="1" ht="15.75" x14ac:dyDescent="0.25">
      <c r="C94" s="59"/>
    </row>
    <row r="95" spans="1:11" s="55" customFormat="1" ht="15.75" x14ac:dyDescent="0.25">
      <c r="C95" s="59"/>
    </row>
    <row r="96" spans="1:11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  <row r="105" spans="3:3" s="55" customFormat="1" ht="15.75" x14ac:dyDescent="0.25">
      <c r="C105" s="59"/>
    </row>
  </sheetData>
  <mergeCells count="18">
    <mergeCell ref="A85:F85"/>
    <mergeCell ref="G85:K85"/>
    <mergeCell ref="G77:K77"/>
    <mergeCell ref="A78:F78"/>
    <mergeCell ref="G78:K78"/>
    <mergeCell ref="G79:K79"/>
    <mergeCell ref="D83:E83"/>
    <mergeCell ref="A70:I70"/>
    <mergeCell ref="A72:G72"/>
    <mergeCell ref="A73:G73"/>
    <mergeCell ref="A74:G74"/>
    <mergeCell ref="A75:G75"/>
    <mergeCell ref="C59:J69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zoomScaleNormal="100" workbookViewId="0">
      <pane ySplit="3" topLeftCell="A34" activePane="bottomLeft" state="frozen"/>
      <selection pane="bottomLeft" activeCell="D61" sqref="D6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114" t="s">
        <v>22</v>
      </c>
      <c r="B1" s="114"/>
      <c r="C1" s="114"/>
      <c r="D1" s="114" t="s">
        <v>21</v>
      </c>
      <c r="E1" s="114"/>
      <c r="F1" s="114"/>
    </row>
    <row r="2" spans="1:6" ht="58.5" customHeight="1" x14ac:dyDescent="0.25">
      <c r="A2" s="115" t="s">
        <v>90</v>
      </c>
      <c r="B2" s="116"/>
      <c r="C2" s="116"/>
      <c r="D2" s="116"/>
      <c r="E2" s="116"/>
      <c r="F2" s="116"/>
    </row>
    <row r="3" spans="1:6" s="51" customFormat="1" ht="42" customHeight="1" x14ac:dyDescent="0.25">
      <c r="A3" s="2" t="s">
        <v>12</v>
      </c>
      <c r="B3" s="2" t="s">
        <v>13</v>
      </c>
      <c r="C3" s="49" t="s">
        <v>93</v>
      </c>
      <c r="D3" s="49" t="s">
        <v>94</v>
      </c>
      <c r="E3" s="60" t="s">
        <v>95</v>
      </c>
      <c r="F3" s="50" t="s">
        <v>96</v>
      </c>
    </row>
    <row r="4" spans="1:6" s="53" customFormat="1" ht="20.100000000000001" customHeight="1" x14ac:dyDescent="0.25">
      <c r="A4" s="17">
        <v>1</v>
      </c>
      <c r="B4" s="18" t="s">
        <v>24</v>
      </c>
      <c r="C4" s="72">
        <v>51378.57</v>
      </c>
      <c r="D4" s="72">
        <v>51378.57</v>
      </c>
      <c r="E4" s="73">
        <v>51378.57</v>
      </c>
      <c r="F4" s="74">
        <f>SUM(C4:E4)</f>
        <v>154135.71</v>
      </c>
    </row>
    <row r="5" spans="1:6" s="53" customFormat="1" ht="20.100000000000001" customHeight="1" x14ac:dyDescent="0.25">
      <c r="A5" s="17">
        <v>2</v>
      </c>
      <c r="B5" s="18" t="s">
        <v>25</v>
      </c>
      <c r="C5" s="72">
        <v>87007.050000000017</v>
      </c>
      <c r="D5" s="72">
        <v>87007.050000000017</v>
      </c>
      <c r="E5" s="73">
        <v>87007.050000000017</v>
      </c>
      <c r="F5" s="74">
        <f t="shared" ref="F5:F68" si="0">SUM(C5:E5)</f>
        <v>261021.15000000005</v>
      </c>
    </row>
    <row r="6" spans="1:6" s="53" customFormat="1" ht="20.100000000000001" customHeight="1" x14ac:dyDescent="0.25">
      <c r="A6" s="17">
        <v>3</v>
      </c>
      <c r="B6" s="18" t="s">
        <v>26</v>
      </c>
      <c r="C6" s="72">
        <v>117274.30000000002</v>
      </c>
      <c r="D6" s="72">
        <v>117274.30000000002</v>
      </c>
      <c r="E6" s="73">
        <v>117274.30000000002</v>
      </c>
      <c r="F6" s="74">
        <f t="shared" si="0"/>
        <v>351822.9</v>
      </c>
    </row>
    <row r="7" spans="1:6" s="53" customFormat="1" ht="20.100000000000001" customHeight="1" x14ac:dyDescent="0.25">
      <c r="A7" s="17">
        <v>4</v>
      </c>
      <c r="B7" s="18" t="s">
        <v>27</v>
      </c>
      <c r="C7" s="72">
        <v>56978.880000000005</v>
      </c>
      <c r="D7" s="72">
        <v>56978.880000000005</v>
      </c>
      <c r="E7" s="73">
        <v>56978.880000000005</v>
      </c>
      <c r="F7" s="74">
        <f t="shared" si="0"/>
        <v>170936.64</v>
      </c>
    </row>
    <row r="8" spans="1:6" s="53" customFormat="1" ht="20.100000000000001" customHeight="1" x14ac:dyDescent="0.25">
      <c r="A8" s="17">
        <v>5</v>
      </c>
      <c r="B8" s="18" t="s">
        <v>28</v>
      </c>
      <c r="C8" s="72">
        <v>88673.382000000012</v>
      </c>
      <c r="D8" s="72">
        <v>88673.382000000012</v>
      </c>
      <c r="E8" s="73">
        <v>88673.382000000012</v>
      </c>
      <c r="F8" s="74">
        <f t="shared" si="0"/>
        <v>266020.14600000007</v>
      </c>
    </row>
    <row r="9" spans="1:6" s="53" customFormat="1" ht="20.100000000000001" customHeight="1" x14ac:dyDescent="0.25">
      <c r="A9" s="17">
        <v>6</v>
      </c>
      <c r="B9" s="18" t="s">
        <v>29</v>
      </c>
      <c r="C9" s="72">
        <v>81050.900000000009</v>
      </c>
      <c r="D9" s="72">
        <v>81050.900000000009</v>
      </c>
      <c r="E9" s="73">
        <v>81050.900000000009</v>
      </c>
      <c r="F9" s="74">
        <f t="shared" si="0"/>
        <v>243152.7</v>
      </c>
    </row>
    <row r="10" spans="1:6" s="53" customFormat="1" ht="20.100000000000001" customHeight="1" x14ac:dyDescent="0.25">
      <c r="A10" s="17">
        <v>7</v>
      </c>
      <c r="B10" s="18" t="s">
        <v>30</v>
      </c>
      <c r="C10" s="72">
        <v>74649.95</v>
      </c>
      <c r="D10" s="72">
        <v>74649.95</v>
      </c>
      <c r="E10" s="73">
        <v>74649.95</v>
      </c>
      <c r="F10" s="74">
        <f t="shared" si="0"/>
        <v>223949.84999999998</v>
      </c>
    </row>
    <row r="11" spans="1:6" s="53" customFormat="1" ht="20.100000000000001" customHeight="1" x14ac:dyDescent="0.25">
      <c r="A11" s="17">
        <v>8</v>
      </c>
      <c r="B11" s="18" t="s">
        <v>31</v>
      </c>
      <c r="C11" s="72">
        <v>45036</v>
      </c>
      <c r="D11" s="72">
        <v>45036</v>
      </c>
      <c r="E11" s="73">
        <v>45036</v>
      </c>
      <c r="F11" s="74">
        <f t="shared" si="0"/>
        <v>135108</v>
      </c>
    </row>
    <row r="12" spans="1:6" s="53" customFormat="1" ht="20.100000000000001" customHeight="1" x14ac:dyDescent="0.25">
      <c r="A12" s="17">
        <v>9</v>
      </c>
      <c r="B12" s="18" t="s">
        <v>32</v>
      </c>
      <c r="C12" s="72">
        <v>82374.180000000008</v>
      </c>
      <c r="D12" s="72">
        <v>82374.180000000008</v>
      </c>
      <c r="E12" s="73">
        <v>82374.180000000008</v>
      </c>
      <c r="F12" s="74">
        <f t="shared" si="0"/>
        <v>247122.54000000004</v>
      </c>
    </row>
    <row r="13" spans="1:6" s="53" customFormat="1" ht="20.100000000000001" customHeight="1" x14ac:dyDescent="0.25">
      <c r="A13" s="17">
        <v>10</v>
      </c>
      <c r="B13" s="18" t="s">
        <v>33</v>
      </c>
      <c r="C13" s="72">
        <v>57867</v>
      </c>
      <c r="D13" s="72">
        <v>57867</v>
      </c>
      <c r="E13" s="73">
        <v>57867</v>
      </c>
      <c r="F13" s="74">
        <f t="shared" si="0"/>
        <v>173601</v>
      </c>
    </row>
    <row r="14" spans="1:6" s="53" customFormat="1" ht="20.100000000000001" customHeight="1" x14ac:dyDescent="0.25">
      <c r="A14" s="17">
        <v>11</v>
      </c>
      <c r="B14" s="18" t="s">
        <v>50</v>
      </c>
      <c r="C14" s="72">
        <v>49989.96</v>
      </c>
      <c r="D14" s="72">
        <v>49989.96</v>
      </c>
      <c r="E14" s="75">
        <v>49989.96</v>
      </c>
      <c r="F14" s="74">
        <f t="shared" si="0"/>
        <v>149969.88</v>
      </c>
    </row>
    <row r="15" spans="1:6" s="55" customFormat="1" ht="20.100000000000001" customHeight="1" x14ac:dyDescent="0.25">
      <c r="A15" s="17">
        <v>12</v>
      </c>
      <c r="B15" s="25" t="s">
        <v>0</v>
      </c>
      <c r="C15" s="76">
        <v>115230.19380000001</v>
      </c>
      <c r="D15" s="76">
        <v>115230.19380000001</v>
      </c>
      <c r="E15" s="76">
        <v>115230.19380000001</v>
      </c>
      <c r="F15" s="76">
        <f t="shared" si="0"/>
        <v>345690.58140000002</v>
      </c>
    </row>
    <row r="16" spans="1:6" s="55" customFormat="1" ht="20.100000000000001" customHeight="1" x14ac:dyDescent="0.25">
      <c r="A16" s="17">
        <v>13</v>
      </c>
      <c r="B16" s="25" t="s">
        <v>8</v>
      </c>
      <c r="C16" s="77">
        <v>82232.400000000009</v>
      </c>
      <c r="D16" s="77">
        <v>82232.400000000009</v>
      </c>
      <c r="E16" s="77">
        <v>82232.400000000009</v>
      </c>
      <c r="F16" s="76">
        <f t="shared" si="0"/>
        <v>246697.2</v>
      </c>
    </row>
    <row r="17" spans="1:6" s="55" customFormat="1" ht="20.100000000000001" customHeight="1" x14ac:dyDescent="0.25">
      <c r="A17" s="17">
        <v>14</v>
      </c>
      <c r="B17" s="25" t="s">
        <v>3</v>
      </c>
      <c r="C17" s="76">
        <v>69500</v>
      </c>
      <c r="D17" s="76">
        <v>69500</v>
      </c>
      <c r="E17" s="76">
        <v>69500</v>
      </c>
      <c r="F17" s="76">
        <f t="shared" si="0"/>
        <v>208500</v>
      </c>
    </row>
    <row r="18" spans="1:6" s="55" customFormat="1" ht="20.100000000000001" customHeight="1" x14ac:dyDescent="0.25">
      <c r="A18" s="17">
        <v>15</v>
      </c>
      <c r="B18" s="25" t="s">
        <v>20</v>
      </c>
      <c r="C18" s="76">
        <v>41700</v>
      </c>
      <c r="D18" s="76">
        <v>41700</v>
      </c>
      <c r="E18" s="76">
        <v>41700</v>
      </c>
      <c r="F18" s="76">
        <f t="shared" si="0"/>
        <v>125100</v>
      </c>
    </row>
    <row r="19" spans="1:6" s="55" customFormat="1" ht="20.100000000000001" customHeight="1" x14ac:dyDescent="0.25">
      <c r="A19" s="17">
        <v>16</v>
      </c>
      <c r="B19" s="25" t="s">
        <v>1</v>
      </c>
      <c r="C19" s="76">
        <v>94759.08</v>
      </c>
      <c r="D19" s="76">
        <v>94759.08</v>
      </c>
      <c r="E19" s="76">
        <v>94759.08</v>
      </c>
      <c r="F19" s="76">
        <f t="shared" si="0"/>
        <v>284277.24</v>
      </c>
    </row>
    <row r="20" spans="1:6" s="56" customFormat="1" ht="20.100000000000001" customHeight="1" x14ac:dyDescent="0.25">
      <c r="A20" s="17">
        <v>17</v>
      </c>
      <c r="B20" s="25" t="s">
        <v>2</v>
      </c>
      <c r="C20" s="76">
        <v>55739</v>
      </c>
      <c r="D20" s="76">
        <v>55739</v>
      </c>
      <c r="E20" s="76">
        <v>55739</v>
      </c>
      <c r="F20" s="76">
        <f t="shared" si="0"/>
        <v>167217</v>
      </c>
    </row>
    <row r="21" spans="1:6" s="56" customFormat="1" ht="20.100000000000001" customHeight="1" x14ac:dyDescent="0.25">
      <c r="A21" s="17">
        <v>18</v>
      </c>
      <c r="B21" s="25" t="s">
        <v>4</v>
      </c>
      <c r="C21" s="76">
        <v>80316.98</v>
      </c>
      <c r="D21" s="76">
        <v>80316.98</v>
      </c>
      <c r="E21" s="76">
        <v>80316.98</v>
      </c>
      <c r="F21" s="76">
        <f t="shared" si="0"/>
        <v>240950.94</v>
      </c>
    </row>
    <row r="22" spans="1:6" s="56" customFormat="1" ht="20.100000000000001" customHeight="1" x14ac:dyDescent="0.25">
      <c r="A22" s="17">
        <v>19</v>
      </c>
      <c r="B22" s="25" t="s">
        <v>5</v>
      </c>
      <c r="C22" s="76">
        <v>55739</v>
      </c>
      <c r="D22" s="76">
        <v>55739</v>
      </c>
      <c r="E22" s="76">
        <v>55739</v>
      </c>
      <c r="F22" s="76">
        <f t="shared" si="0"/>
        <v>167217</v>
      </c>
    </row>
    <row r="23" spans="1:6" s="56" customFormat="1" ht="20.100000000000001" customHeight="1" x14ac:dyDescent="0.25">
      <c r="A23" s="17">
        <v>20</v>
      </c>
      <c r="B23" s="25" t="s">
        <v>6</v>
      </c>
      <c r="C23" s="76">
        <v>68168.37999999999</v>
      </c>
      <c r="D23" s="76">
        <v>68168.37999999999</v>
      </c>
      <c r="E23" s="76">
        <v>68168.37999999999</v>
      </c>
      <c r="F23" s="76">
        <f t="shared" si="0"/>
        <v>204505.13999999996</v>
      </c>
    </row>
    <row r="24" spans="1:6" s="56" customFormat="1" ht="20.100000000000001" customHeight="1" x14ac:dyDescent="0.25">
      <c r="A24" s="17">
        <v>21</v>
      </c>
      <c r="B24" s="25" t="s">
        <v>7</v>
      </c>
      <c r="C24" s="76">
        <v>82941.300000000017</v>
      </c>
      <c r="D24" s="76">
        <v>82941.300000000017</v>
      </c>
      <c r="E24" s="76">
        <v>82941.300000000017</v>
      </c>
      <c r="F24" s="76">
        <f t="shared" si="0"/>
        <v>248823.90000000005</v>
      </c>
    </row>
    <row r="25" spans="1:6" s="56" customFormat="1" ht="20.100000000000001" customHeight="1" x14ac:dyDescent="0.25">
      <c r="A25" s="17">
        <v>22</v>
      </c>
      <c r="B25" s="25" t="s">
        <v>9</v>
      </c>
      <c r="C25" s="76">
        <v>55461</v>
      </c>
      <c r="D25" s="76">
        <v>55461</v>
      </c>
      <c r="E25" s="76">
        <v>55461</v>
      </c>
      <c r="F25" s="76">
        <f t="shared" si="0"/>
        <v>166383</v>
      </c>
    </row>
    <row r="26" spans="1:6" s="56" customFormat="1" ht="20.100000000000001" customHeight="1" x14ac:dyDescent="0.25">
      <c r="A26" s="17">
        <v>23</v>
      </c>
      <c r="B26" s="25" t="s">
        <v>10</v>
      </c>
      <c r="C26" s="76">
        <v>37113</v>
      </c>
      <c r="D26" s="76">
        <v>37113</v>
      </c>
      <c r="E26" s="76">
        <v>37113</v>
      </c>
      <c r="F26" s="76">
        <f t="shared" si="0"/>
        <v>111339</v>
      </c>
    </row>
    <row r="27" spans="1:6" s="55" customFormat="1" ht="20.100000000000001" customHeight="1" x14ac:dyDescent="0.25">
      <c r="A27" s="17">
        <v>24</v>
      </c>
      <c r="B27" s="25" t="s">
        <v>11</v>
      </c>
      <c r="C27" s="76">
        <v>101991.25</v>
      </c>
      <c r="D27" s="76">
        <v>101991.25</v>
      </c>
      <c r="E27" s="76">
        <v>101991.25</v>
      </c>
      <c r="F27" s="76">
        <f t="shared" si="0"/>
        <v>305973.75</v>
      </c>
    </row>
    <row r="28" spans="1:6" s="55" customFormat="1" ht="20.100000000000001" customHeight="1" x14ac:dyDescent="0.25">
      <c r="A28" s="17">
        <v>25</v>
      </c>
      <c r="B28" s="25" t="s">
        <v>18</v>
      </c>
      <c r="C28" s="76">
        <v>37113</v>
      </c>
      <c r="D28" s="76">
        <v>37113</v>
      </c>
      <c r="E28" s="76">
        <v>37113</v>
      </c>
      <c r="F28" s="76">
        <f t="shared" si="0"/>
        <v>111339</v>
      </c>
    </row>
    <row r="29" spans="1:6" s="117" customFormat="1" ht="20.100000000000001" customHeight="1" x14ac:dyDescent="0.25">
      <c r="A29" s="118">
        <v>26</v>
      </c>
      <c r="B29" s="25" t="s">
        <v>19</v>
      </c>
      <c r="C29" s="76">
        <v>46287</v>
      </c>
      <c r="D29" s="76">
        <v>41700</v>
      </c>
      <c r="E29" s="76">
        <v>41700</v>
      </c>
      <c r="F29" s="76">
        <f t="shared" si="0"/>
        <v>129687</v>
      </c>
    </row>
    <row r="30" spans="1:6" s="55" customFormat="1" ht="20.100000000000001" customHeight="1" x14ac:dyDescent="0.25">
      <c r="A30" s="17">
        <v>27</v>
      </c>
      <c r="B30" s="25" t="s">
        <v>80</v>
      </c>
      <c r="C30" s="76">
        <v>48789</v>
      </c>
      <c r="D30" s="76">
        <v>32526</v>
      </c>
      <c r="E30" s="76">
        <v>32526</v>
      </c>
      <c r="F30" s="76">
        <f t="shared" si="0"/>
        <v>113841</v>
      </c>
    </row>
    <row r="31" spans="1:6" s="55" customFormat="1" ht="20.100000000000001" customHeight="1" x14ac:dyDescent="0.25">
      <c r="A31" s="17">
        <v>28</v>
      </c>
      <c r="B31" s="25" t="s">
        <v>81</v>
      </c>
      <c r="C31" s="76">
        <v>50249</v>
      </c>
      <c r="D31" s="76">
        <v>33499</v>
      </c>
      <c r="E31" s="76">
        <v>33499</v>
      </c>
      <c r="F31" s="76">
        <f t="shared" si="0"/>
        <v>117247</v>
      </c>
    </row>
    <row r="32" spans="1:6" s="55" customFormat="1" ht="20.100000000000001" customHeight="1" x14ac:dyDescent="0.25">
      <c r="A32" s="17">
        <v>29</v>
      </c>
      <c r="B32" s="35" t="s">
        <v>34</v>
      </c>
      <c r="C32" s="78">
        <v>63780.15</v>
      </c>
      <c r="D32" s="78">
        <v>63780.15</v>
      </c>
      <c r="E32" s="79">
        <v>63780.15</v>
      </c>
      <c r="F32" s="119">
        <f t="shared" si="0"/>
        <v>191340.45</v>
      </c>
    </row>
    <row r="33" spans="1:6" s="55" customFormat="1" ht="20.100000000000001" customHeight="1" x14ac:dyDescent="0.25">
      <c r="A33" s="17">
        <v>30</v>
      </c>
      <c r="B33" s="35" t="s">
        <v>35</v>
      </c>
      <c r="C33" s="78">
        <v>112802.67</v>
      </c>
      <c r="D33" s="78">
        <v>112802.67</v>
      </c>
      <c r="E33" s="79">
        <v>112802.67</v>
      </c>
      <c r="F33" s="119">
        <f t="shared" si="0"/>
        <v>338408.01</v>
      </c>
    </row>
    <row r="34" spans="1:6" s="55" customFormat="1" ht="20.100000000000001" customHeight="1" x14ac:dyDescent="0.25">
      <c r="A34" s="17">
        <v>31</v>
      </c>
      <c r="B34" s="35" t="s">
        <v>36</v>
      </c>
      <c r="C34" s="78">
        <v>115236.00400000003</v>
      </c>
      <c r="D34" s="78">
        <v>115236.00400000003</v>
      </c>
      <c r="E34" s="79">
        <v>115236.00400000003</v>
      </c>
      <c r="F34" s="119">
        <f t="shared" si="0"/>
        <v>345708.0120000001</v>
      </c>
    </row>
    <row r="35" spans="1:6" s="55" customFormat="1" ht="20.100000000000001" customHeight="1" x14ac:dyDescent="0.25">
      <c r="A35" s="17">
        <v>32</v>
      </c>
      <c r="B35" s="35" t="s">
        <v>37</v>
      </c>
      <c r="C35" s="78">
        <v>76269.3</v>
      </c>
      <c r="D35" s="78">
        <v>76269.3</v>
      </c>
      <c r="E35" s="79">
        <v>76269.3</v>
      </c>
      <c r="F35" s="119">
        <f t="shared" si="0"/>
        <v>228807.90000000002</v>
      </c>
    </row>
    <row r="36" spans="1:6" s="55" customFormat="1" ht="20.100000000000001" customHeight="1" x14ac:dyDescent="0.25">
      <c r="A36" s="17">
        <v>33</v>
      </c>
      <c r="B36" s="35" t="s">
        <v>38</v>
      </c>
      <c r="C36" s="78">
        <v>69374.899999999994</v>
      </c>
      <c r="D36" s="78">
        <v>69374.899999999994</v>
      </c>
      <c r="E36" s="79">
        <v>69374.899999999994</v>
      </c>
      <c r="F36" s="119">
        <f t="shared" si="0"/>
        <v>208124.69999999998</v>
      </c>
    </row>
    <row r="37" spans="1:6" s="55" customFormat="1" ht="20.100000000000001" customHeight="1" x14ac:dyDescent="0.25">
      <c r="A37" s="17">
        <v>34</v>
      </c>
      <c r="B37" s="35" t="s">
        <v>39</v>
      </c>
      <c r="C37" s="78">
        <v>87236.400000000023</v>
      </c>
      <c r="D37" s="78">
        <v>87236.400000000023</v>
      </c>
      <c r="E37" s="79">
        <v>87236.400000000023</v>
      </c>
      <c r="F37" s="119">
        <f t="shared" si="0"/>
        <v>261709.20000000007</v>
      </c>
    </row>
    <row r="38" spans="1:6" s="55" customFormat="1" ht="20.100000000000001" customHeight="1" x14ac:dyDescent="0.25">
      <c r="A38" s="17">
        <v>35</v>
      </c>
      <c r="B38" s="35" t="s">
        <v>40</v>
      </c>
      <c r="C38" s="78">
        <v>76269.3</v>
      </c>
      <c r="D38" s="78">
        <v>76269.3</v>
      </c>
      <c r="E38" s="79">
        <v>76269.3</v>
      </c>
      <c r="F38" s="119">
        <f t="shared" si="0"/>
        <v>228807.90000000002</v>
      </c>
    </row>
    <row r="39" spans="1:6" s="55" customFormat="1" ht="20.100000000000001" customHeight="1" x14ac:dyDescent="0.25">
      <c r="A39" s="17">
        <v>36</v>
      </c>
      <c r="B39" s="41" t="s">
        <v>41</v>
      </c>
      <c r="C39" s="78">
        <v>50915.700000000004</v>
      </c>
      <c r="D39" s="78">
        <v>50915.700000000004</v>
      </c>
      <c r="E39" s="79">
        <v>50915.700000000004</v>
      </c>
      <c r="F39" s="119">
        <f t="shared" si="0"/>
        <v>152747.1</v>
      </c>
    </row>
    <row r="40" spans="1:6" s="55" customFormat="1" ht="20.100000000000001" customHeight="1" x14ac:dyDescent="0.25">
      <c r="A40" s="17">
        <v>37</v>
      </c>
      <c r="B40" s="35" t="s">
        <v>42</v>
      </c>
      <c r="C40" s="78">
        <v>69655.680000000008</v>
      </c>
      <c r="D40" s="78">
        <v>69655.680000000008</v>
      </c>
      <c r="E40" s="79">
        <v>69655.680000000008</v>
      </c>
      <c r="F40" s="119">
        <f t="shared" si="0"/>
        <v>208967.04000000004</v>
      </c>
    </row>
    <row r="41" spans="1:6" s="55" customFormat="1" ht="20.100000000000001" customHeight="1" x14ac:dyDescent="0.25">
      <c r="A41" s="17">
        <v>38</v>
      </c>
      <c r="B41" s="35" t="s">
        <v>43</v>
      </c>
      <c r="C41" s="78">
        <v>37113</v>
      </c>
      <c r="D41" s="78">
        <v>37113</v>
      </c>
      <c r="E41" s="79">
        <v>37113</v>
      </c>
      <c r="F41" s="119">
        <f t="shared" si="0"/>
        <v>111339</v>
      </c>
    </row>
    <row r="42" spans="1:6" s="55" customFormat="1" ht="20.100000000000001" customHeight="1" x14ac:dyDescent="0.25">
      <c r="A42" s="17">
        <v>39</v>
      </c>
      <c r="B42" s="35" t="s">
        <v>44</v>
      </c>
      <c r="C42" s="78">
        <v>64555.770000000004</v>
      </c>
      <c r="D42" s="78">
        <v>64555.770000000004</v>
      </c>
      <c r="E42" s="79">
        <v>64555.770000000004</v>
      </c>
      <c r="F42" s="119">
        <f t="shared" si="0"/>
        <v>193667.31</v>
      </c>
    </row>
    <row r="43" spans="1:6" s="55" customFormat="1" ht="20.100000000000001" customHeight="1" x14ac:dyDescent="0.25">
      <c r="A43" s="17">
        <v>40</v>
      </c>
      <c r="B43" s="35" t="s">
        <v>45</v>
      </c>
      <c r="C43" s="78">
        <v>55961.4</v>
      </c>
      <c r="D43" s="78">
        <v>55961.4</v>
      </c>
      <c r="E43" s="79">
        <v>55961.4</v>
      </c>
      <c r="F43" s="119">
        <f t="shared" si="0"/>
        <v>167884.2</v>
      </c>
    </row>
    <row r="44" spans="1:6" s="55" customFormat="1" ht="20.100000000000001" customHeight="1" x14ac:dyDescent="0.25">
      <c r="A44" s="17">
        <v>41</v>
      </c>
      <c r="B44" s="35" t="s">
        <v>46</v>
      </c>
      <c r="C44" s="78">
        <v>103691.77600000001</v>
      </c>
      <c r="D44" s="78">
        <v>103691.77600000001</v>
      </c>
      <c r="E44" s="79">
        <v>103691.77600000001</v>
      </c>
      <c r="F44" s="119">
        <f t="shared" si="0"/>
        <v>311075.32800000004</v>
      </c>
    </row>
    <row r="45" spans="1:6" s="55" customFormat="1" ht="20.100000000000001" customHeight="1" x14ac:dyDescent="0.25">
      <c r="A45" s="17">
        <v>42</v>
      </c>
      <c r="B45" s="35" t="s">
        <v>47</v>
      </c>
      <c r="C45" s="78">
        <v>89341.082399999999</v>
      </c>
      <c r="D45" s="78">
        <v>89341.082399999999</v>
      </c>
      <c r="E45" s="79">
        <v>89341.082399999999</v>
      </c>
      <c r="F45" s="119">
        <f t="shared" si="0"/>
        <v>268023.24719999998</v>
      </c>
    </row>
    <row r="46" spans="1:6" s="55" customFormat="1" ht="20.100000000000001" customHeight="1" x14ac:dyDescent="0.25">
      <c r="A46" s="17">
        <v>43</v>
      </c>
      <c r="B46" s="35" t="s">
        <v>48</v>
      </c>
      <c r="C46" s="78">
        <v>71590.559999999998</v>
      </c>
      <c r="D46" s="78">
        <v>71590.559999999998</v>
      </c>
      <c r="E46" s="79">
        <v>71590.559999999998</v>
      </c>
      <c r="F46" s="119">
        <f t="shared" si="0"/>
        <v>214771.68</v>
      </c>
    </row>
    <row r="47" spans="1:6" s="55" customFormat="1" ht="20.100000000000001" customHeight="1" x14ac:dyDescent="0.25">
      <c r="A47" s="17">
        <v>44</v>
      </c>
      <c r="B47" s="42" t="s">
        <v>49</v>
      </c>
      <c r="C47" s="80">
        <v>73351.69</v>
      </c>
      <c r="D47" s="80">
        <v>73351.69</v>
      </c>
      <c r="E47" s="81">
        <v>73351.69</v>
      </c>
      <c r="F47" s="71">
        <f t="shared" si="0"/>
        <v>220055.07</v>
      </c>
    </row>
    <row r="48" spans="1:6" s="55" customFormat="1" ht="20.100000000000001" customHeight="1" x14ac:dyDescent="0.25">
      <c r="A48" s="17">
        <v>45</v>
      </c>
      <c r="B48" s="42" t="s">
        <v>51</v>
      </c>
      <c r="C48" s="80">
        <v>41700</v>
      </c>
      <c r="D48" s="80">
        <v>41700</v>
      </c>
      <c r="E48" s="81">
        <v>41700</v>
      </c>
      <c r="F48" s="71">
        <f t="shared" si="0"/>
        <v>125100</v>
      </c>
    </row>
    <row r="49" spans="1:6" s="55" customFormat="1" ht="20.100000000000001" customHeight="1" x14ac:dyDescent="0.25">
      <c r="A49" s="17">
        <v>46</v>
      </c>
      <c r="B49" s="42" t="s">
        <v>52</v>
      </c>
      <c r="C49" s="80">
        <v>46287</v>
      </c>
      <c r="D49" s="80">
        <v>46287</v>
      </c>
      <c r="E49" s="81">
        <v>46287</v>
      </c>
      <c r="F49" s="71">
        <f t="shared" si="0"/>
        <v>138861</v>
      </c>
    </row>
    <row r="50" spans="1:6" s="55" customFormat="1" ht="20.100000000000001" customHeight="1" x14ac:dyDescent="0.25">
      <c r="A50" s="17">
        <v>47</v>
      </c>
      <c r="B50" s="42" t="s">
        <v>53</v>
      </c>
      <c r="C50" s="80">
        <v>101060.3392</v>
      </c>
      <c r="D50" s="80">
        <v>101930.36799999999</v>
      </c>
      <c r="E50" s="81">
        <v>101930.36799999999</v>
      </c>
      <c r="F50" s="71">
        <f t="shared" si="0"/>
        <v>304921.07519999996</v>
      </c>
    </row>
    <row r="51" spans="1:6" s="55" customFormat="1" ht="20.100000000000001" customHeight="1" x14ac:dyDescent="0.25">
      <c r="A51" s="17">
        <v>48</v>
      </c>
      <c r="B51" s="42" t="s">
        <v>54</v>
      </c>
      <c r="C51" s="80">
        <v>50874</v>
      </c>
      <c r="D51" s="80">
        <v>50874</v>
      </c>
      <c r="E51" s="81">
        <v>50874</v>
      </c>
      <c r="F51" s="71">
        <f t="shared" si="0"/>
        <v>152622</v>
      </c>
    </row>
    <row r="52" spans="1:6" s="55" customFormat="1" ht="20.100000000000001" customHeight="1" x14ac:dyDescent="0.25">
      <c r="A52" s="17">
        <v>49</v>
      </c>
      <c r="B52" s="42" t="s">
        <v>55</v>
      </c>
      <c r="C52" s="80">
        <v>76269.3</v>
      </c>
      <c r="D52" s="80">
        <v>76269.3</v>
      </c>
      <c r="E52" s="81">
        <v>76269.3</v>
      </c>
      <c r="F52" s="71">
        <f t="shared" si="0"/>
        <v>228807.90000000002</v>
      </c>
    </row>
    <row r="53" spans="1:6" s="55" customFormat="1" ht="20.100000000000001" customHeight="1" x14ac:dyDescent="0.25">
      <c r="A53" s="17">
        <v>50</v>
      </c>
      <c r="B53" s="42" t="s">
        <v>56</v>
      </c>
      <c r="C53" s="80">
        <v>78952.000000000015</v>
      </c>
      <c r="D53" s="80">
        <v>78952.000000000015</v>
      </c>
      <c r="E53" s="81">
        <v>78952.000000000015</v>
      </c>
      <c r="F53" s="71">
        <f t="shared" si="0"/>
        <v>236856.00000000006</v>
      </c>
    </row>
    <row r="54" spans="1:6" s="55" customFormat="1" ht="20.100000000000001" customHeight="1" x14ac:dyDescent="0.25">
      <c r="A54" s="17">
        <v>51</v>
      </c>
      <c r="B54" s="42" t="s">
        <v>57</v>
      </c>
      <c r="C54" s="80">
        <v>78932.540000000008</v>
      </c>
      <c r="D54" s="80">
        <v>78932.540000000008</v>
      </c>
      <c r="E54" s="81">
        <v>78932.540000000008</v>
      </c>
      <c r="F54" s="71">
        <f t="shared" si="0"/>
        <v>236797.62000000002</v>
      </c>
    </row>
    <row r="55" spans="1:6" s="55" customFormat="1" ht="20.100000000000001" customHeight="1" x14ac:dyDescent="0.25">
      <c r="A55" s="17">
        <v>52</v>
      </c>
      <c r="B55" s="42" t="s">
        <v>58</v>
      </c>
      <c r="C55" s="80">
        <v>46565</v>
      </c>
      <c r="D55" s="80">
        <v>46565</v>
      </c>
      <c r="E55" s="81">
        <v>46565</v>
      </c>
      <c r="F55" s="71">
        <f t="shared" si="0"/>
        <v>139695</v>
      </c>
    </row>
    <row r="56" spans="1:6" s="55" customFormat="1" ht="20.100000000000001" customHeight="1" x14ac:dyDescent="0.25">
      <c r="A56" s="17">
        <v>53</v>
      </c>
      <c r="B56" s="42" t="s">
        <v>59</v>
      </c>
      <c r="C56" s="80">
        <v>79688.700000000012</v>
      </c>
      <c r="D56" s="80">
        <v>79688.700000000012</v>
      </c>
      <c r="E56" s="81">
        <v>79688.700000000012</v>
      </c>
      <c r="F56" s="71">
        <f t="shared" si="0"/>
        <v>239066.10000000003</v>
      </c>
    </row>
    <row r="57" spans="1:6" s="55" customFormat="1" ht="20.100000000000001" customHeight="1" x14ac:dyDescent="0.25">
      <c r="A57" s="17">
        <v>54</v>
      </c>
      <c r="B57" s="42" t="s">
        <v>84</v>
      </c>
      <c r="C57" s="80">
        <v>35862</v>
      </c>
      <c r="D57" s="80">
        <v>35862</v>
      </c>
      <c r="E57" s="81">
        <v>35862</v>
      </c>
      <c r="F57" s="71">
        <f t="shared" si="0"/>
        <v>107586</v>
      </c>
    </row>
    <row r="58" spans="1:6" s="55" customFormat="1" ht="20.100000000000001" customHeight="1" x14ac:dyDescent="0.25">
      <c r="A58" s="17">
        <v>55</v>
      </c>
      <c r="B58" s="42" t="s">
        <v>60</v>
      </c>
      <c r="C58" s="71">
        <v>3000</v>
      </c>
      <c r="D58" s="71">
        <v>3000</v>
      </c>
      <c r="E58" s="71">
        <v>3000</v>
      </c>
      <c r="F58" s="71">
        <f t="shared" si="0"/>
        <v>9000</v>
      </c>
    </row>
    <row r="59" spans="1:6" s="55" customFormat="1" ht="20.100000000000001" customHeight="1" x14ac:dyDescent="0.25">
      <c r="A59" s="17">
        <v>56</v>
      </c>
      <c r="B59" s="42" t="s">
        <v>61</v>
      </c>
      <c r="C59" s="71">
        <v>3000</v>
      </c>
      <c r="D59" s="71">
        <v>3000</v>
      </c>
      <c r="E59" s="71">
        <v>3000</v>
      </c>
      <c r="F59" s="71">
        <f t="shared" si="0"/>
        <v>9000</v>
      </c>
    </row>
    <row r="60" spans="1:6" s="55" customFormat="1" ht="20.100000000000001" customHeight="1" x14ac:dyDescent="0.25">
      <c r="A60" s="17">
        <v>57</v>
      </c>
      <c r="B60" s="42" t="s">
        <v>63</v>
      </c>
      <c r="C60" s="71">
        <v>3000</v>
      </c>
      <c r="D60" s="71">
        <v>3000</v>
      </c>
      <c r="E60" s="71">
        <v>3000</v>
      </c>
      <c r="F60" s="71">
        <f t="shared" si="0"/>
        <v>9000</v>
      </c>
    </row>
    <row r="61" spans="1:6" s="55" customFormat="1" ht="20.100000000000001" customHeight="1" x14ac:dyDescent="0.25">
      <c r="A61" s="17">
        <v>58</v>
      </c>
      <c r="B61" s="42" t="s">
        <v>64</v>
      </c>
      <c r="C61" s="71">
        <v>3000</v>
      </c>
      <c r="D61" s="71">
        <v>3000</v>
      </c>
      <c r="E61" s="71">
        <v>3000</v>
      </c>
      <c r="F61" s="71">
        <f t="shared" si="0"/>
        <v>9000</v>
      </c>
    </row>
    <row r="62" spans="1:6" s="55" customFormat="1" ht="20.100000000000001" customHeight="1" x14ac:dyDescent="0.25">
      <c r="A62" s="17">
        <v>59</v>
      </c>
      <c r="B62" s="42" t="s">
        <v>65</v>
      </c>
      <c r="C62" s="71">
        <v>3000</v>
      </c>
      <c r="D62" s="71">
        <v>3000</v>
      </c>
      <c r="E62" s="71">
        <v>3000</v>
      </c>
      <c r="F62" s="71">
        <f t="shared" si="0"/>
        <v>9000</v>
      </c>
    </row>
    <row r="63" spans="1:6" s="55" customFormat="1" ht="20.100000000000001" customHeight="1" x14ac:dyDescent="0.25">
      <c r="A63" s="17">
        <v>60</v>
      </c>
      <c r="B63" s="42" t="s">
        <v>66</v>
      </c>
      <c r="C63" s="71">
        <v>3000</v>
      </c>
      <c r="D63" s="71">
        <v>3000</v>
      </c>
      <c r="E63" s="71">
        <v>3000</v>
      </c>
      <c r="F63" s="71">
        <f t="shared" si="0"/>
        <v>9000</v>
      </c>
    </row>
    <row r="64" spans="1:6" s="55" customFormat="1" ht="20.100000000000001" customHeight="1" x14ac:dyDescent="0.25">
      <c r="A64" s="17">
        <v>61</v>
      </c>
      <c r="B64" s="42" t="s">
        <v>67</v>
      </c>
      <c r="C64" s="71">
        <v>3000</v>
      </c>
      <c r="D64" s="71">
        <v>3000</v>
      </c>
      <c r="E64" s="71">
        <v>3000</v>
      </c>
      <c r="F64" s="71">
        <f t="shared" si="0"/>
        <v>9000</v>
      </c>
    </row>
    <row r="65" spans="1:10" s="55" customFormat="1" ht="20.100000000000001" customHeight="1" x14ac:dyDescent="0.25">
      <c r="A65" s="17">
        <v>62</v>
      </c>
      <c r="B65" s="42" t="s">
        <v>68</v>
      </c>
      <c r="C65" s="71">
        <v>3000</v>
      </c>
      <c r="D65" s="71">
        <v>3000</v>
      </c>
      <c r="E65" s="71">
        <v>3000</v>
      </c>
      <c r="F65" s="71">
        <f t="shared" si="0"/>
        <v>9000</v>
      </c>
    </row>
    <row r="66" spans="1:10" s="55" customFormat="1" ht="20.100000000000001" customHeight="1" x14ac:dyDescent="0.25">
      <c r="A66" s="17">
        <v>63</v>
      </c>
      <c r="B66" s="42" t="s">
        <v>62</v>
      </c>
      <c r="C66" s="71">
        <v>3000</v>
      </c>
      <c r="D66" s="71">
        <v>3000</v>
      </c>
      <c r="E66" s="71">
        <v>3000</v>
      </c>
      <c r="F66" s="71">
        <f t="shared" si="0"/>
        <v>9000</v>
      </c>
    </row>
    <row r="67" spans="1:10" s="55" customFormat="1" ht="20.100000000000001" customHeight="1" x14ac:dyDescent="0.25">
      <c r="A67" s="17">
        <v>64</v>
      </c>
      <c r="B67" s="42" t="s">
        <v>69</v>
      </c>
      <c r="C67" s="71">
        <v>3000</v>
      </c>
      <c r="D67" s="71">
        <v>3000</v>
      </c>
      <c r="E67" s="71">
        <v>3000</v>
      </c>
      <c r="F67" s="71">
        <f t="shared" si="0"/>
        <v>9000</v>
      </c>
    </row>
    <row r="68" spans="1:10" s="55" customFormat="1" ht="20.100000000000001" customHeight="1" x14ac:dyDescent="0.25">
      <c r="A68" s="68">
        <v>65</v>
      </c>
      <c r="B68" s="42" t="s">
        <v>92</v>
      </c>
      <c r="C68" s="71">
        <v>0</v>
      </c>
      <c r="D68" s="71">
        <v>3000</v>
      </c>
      <c r="E68" s="71">
        <v>3000</v>
      </c>
      <c r="F68" s="71">
        <f t="shared" si="0"/>
        <v>6000</v>
      </c>
    </row>
    <row r="69" spans="1:10" s="51" customFormat="1" ht="20.100000000000001" customHeight="1" x14ac:dyDescent="0.25">
      <c r="A69" s="97" t="s">
        <v>23</v>
      </c>
      <c r="B69" s="98"/>
      <c r="C69" s="98"/>
      <c r="D69" s="98"/>
      <c r="E69" s="98"/>
      <c r="F69" s="67">
        <f>SUM(F4:F68)</f>
        <v>11329378.1098</v>
      </c>
    </row>
    <row r="70" spans="1:10" s="55" customFormat="1" ht="11.25" customHeight="1" x14ac:dyDescent="0.25">
      <c r="A70" s="6"/>
      <c r="B70" s="6"/>
      <c r="C70" s="7"/>
      <c r="D70" s="6"/>
      <c r="E70" s="6"/>
      <c r="F70" s="6"/>
    </row>
    <row r="71" spans="1:10" s="55" customFormat="1" ht="22.5" customHeight="1" x14ac:dyDescent="0.25">
      <c r="A71" s="96" t="s">
        <v>91</v>
      </c>
      <c r="B71" s="96"/>
      <c r="C71" s="96"/>
      <c r="D71" s="96"/>
      <c r="E71" s="96"/>
      <c r="F71" s="82">
        <f>F69*30%</f>
        <v>3398813.4329399997</v>
      </c>
      <c r="G71" s="58"/>
      <c r="H71" s="58"/>
    </row>
    <row r="72" spans="1:10" s="55" customFormat="1" ht="24.75" customHeight="1" x14ac:dyDescent="0.25">
      <c r="A72" s="96" t="s">
        <v>73</v>
      </c>
      <c r="B72" s="96"/>
      <c r="C72" s="96"/>
      <c r="D72" s="96"/>
      <c r="E72" s="96"/>
      <c r="F72" s="82">
        <f>F69*70%</f>
        <v>7930564.6768599991</v>
      </c>
      <c r="G72" s="10"/>
      <c r="H72" s="58"/>
    </row>
    <row r="73" spans="1:10" s="55" customFormat="1" ht="25.5" customHeight="1" x14ac:dyDescent="0.25">
      <c r="A73" s="96" t="s">
        <v>72</v>
      </c>
      <c r="B73" s="96"/>
      <c r="C73" s="96"/>
      <c r="D73" s="96"/>
      <c r="E73" s="96"/>
      <c r="F73" s="82">
        <f>F72*70%</f>
        <v>5551395.2738019992</v>
      </c>
      <c r="G73" s="12"/>
      <c r="H73" s="58"/>
    </row>
    <row r="74" spans="1:10" s="55" customFormat="1" ht="23.25" customHeight="1" x14ac:dyDescent="0.25">
      <c r="A74" s="96" t="s">
        <v>85</v>
      </c>
      <c r="B74" s="96"/>
      <c r="C74" s="96"/>
      <c r="D74" s="96"/>
      <c r="E74" s="96"/>
      <c r="F74" s="82">
        <f>F72*30%</f>
        <v>2379169.4030579994</v>
      </c>
      <c r="G74" s="14"/>
      <c r="H74" s="58"/>
    </row>
    <row r="75" spans="1:10" s="55" customFormat="1" ht="15.75" x14ac:dyDescent="0.25">
      <c r="A75" s="6"/>
      <c r="B75" s="6"/>
      <c r="C75" s="7"/>
      <c r="D75" s="6"/>
      <c r="E75" s="6"/>
      <c r="F75" s="9"/>
      <c r="G75" s="15"/>
    </row>
    <row r="76" spans="1:10" s="55" customFormat="1" ht="15.75" x14ac:dyDescent="0.25">
      <c r="C76"/>
      <c r="D76" s="104" t="s">
        <v>100</v>
      </c>
      <c r="E76" s="104"/>
      <c r="F76" s="104"/>
      <c r="J76" s="112"/>
    </row>
    <row r="77" spans="1:10" s="55" customFormat="1" ht="15.75" x14ac:dyDescent="0.25">
      <c r="A77" s="105" t="s">
        <v>99</v>
      </c>
      <c r="B77" s="105"/>
      <c r="C77" s="105"/>
      <c r="D77" s="105" t="s">
        <v>97</v>
      </c>
      <c r="E77" s="105"/>
      <c r="F77" s="105"/>
      <c r="G77" s="112"/>
      <c r="J77" s="109"/>
    </row>
    <row r="78" spans="1:10" s="55" customFormat="1" ht="16.5" x14ac:dyDescent="0.25">
      <c r="A78"/>
      <c r="B78"/>
      <c r="C78"/>
      <c r="D78" s="106" t="s">
        <v>98</v>
      </c>
      <c r="E78" s="106"/>
      <c r="F78" s="106"/>
      <c r="G78" s="109"/>
      <c r="J78" s="110"/>
    </row>
    <row r="79" spans="1:10" s="55" customFormat="1" ht="16.5" x14ac:dyDescent="0.25">
      <c r="A79"/>
      <c r="B79"/>
      <c r="C79"/>
      <c r="D79"/>
      <c r="E79"/>
      <c r="F79"/>
      <c r="G79" s="110"/>
      <c r="J79"/>
    </row>
    <row r="80" spans="1:10" s="55" customFormat="1" ht="15.75" x14ac:dyDescent="0.25">
      <c r="A80"/>
      <c r="B80"/>
      <c r="C80"/>
      <c r="D80"/>
      <c r="E80"/>
      <c r="F80"/>
      <c r="G80"/>
      <c r="J80"/>
    </row>
    <row r="81" spans="1:10" s="55" customFormat="1" ht="15.75" x14ac:dyDescent="0.25">
      <c r="A81"/>
      <c r="B81"/>
      <c r="C81"/>
      <c r="D81"/>
      <c r="E81"/>
      <c r="F81"/>
      <c r="G81"/>
      <c r="J81"/>
    </row>
    <row r="82" spans="1:10" s="55" customFormat="1" ht="15.75" x14ac:dyDescent="0.25">
      <c r="A82"/>
      <c r="B82"/>
      <c r="C82"/>
      <c r="D82"/>
      <c r="E82"/>
      <c r="F82"/>
      <c r="G82"/>
      <c r="J82"/>
    </row>
    <row r="83" spans="1:10" s="55" customFormat="1" ht="15.75" x14ac:dyDescent="0.25">
      <c r="A83" s="108"/>
      <c r="B83"/>
      <c r="C83" s="108"/>
      <c r="D83" s="108"/>
      <c r="E83" s="108"/>
      <c r="F83" s="108"/>
      <c r="G83"/>
      <c r="J83" s="108"/>
    </row>
    <row r="84" spans="1:10" s="55" customFormat="1" ht="18.75" x14ac:dyDescent="0.3">
      <c r="A84" s="111" t="s">
        <v>33</v>
      </c>
      <c r="B84" s="111"/>
      <c r="C84" s="111"/>
      <c r="D84" s="111" t="s">
        <v>0</v>
      </c>
      <c r="E84" s="111"/>
      <c r="F84" s="111"/>
      <c r="G84" s="108"/>
      <c r="J84" s="113"/>
    </row>
    <row r="85" spans="1:10" s="55" customFormat="1" ht="18.75" x14ac:dyDescent="0.3">
      <c r="A85" s="6"/>
      <c r="B85" s="6"/>
      <c r="C85" s="6"/>
      <c r="G85" s="113"/>
    </row>
    <row r="86" spans="1:10" s="55" customFormat="1" ht="15.75" x14ac:dyDescent="0.25">
      <c r="A86" s="6"/>
      <c r="B86" s="6"/>
      <c r="C86" s="7"/>
      <c r="D86" s="6"/>
      <c r="E86" s="6"/>
      <c r="F86" s="6"/>
    </row>
    <row r="87" spans="1:10" s="55" customFormat="1" ht="15.75" x14ac:dyDescent="0.25">
      <c r="A87" s="6"/>
      <c r="B87" s="6"/>
      <c r="C87" s="6"/>
      <c r="D87" s="6"/>
      <c r="E87" s="6"/>
      <c r="F87" s="6"/>
    </row>
    <row r="88" spans="1:10" s="55" customFormat="1" ht="15.75" x14ac:dyDescent="0.25">
      <c r="A88" s="6"/>
      <c r="B88" s="6"/>
      <c r="C88" s="7"/>
      <c r="D88" s="6"/>
      <c r="E88" s="6"/>
      <c r="F88" s="6"/>
    </row>
    <row r="89" spans="1:10" s="55" customFormat="1" ht="15.75" x14ac:dyDescent="0.25">
      <c r="C89" s="59"/>
    </row>
    <row r="90" spans="1:10" s="55" customFormat="1" ht="15.75" x14ac:dyDescent="0.25">
      <c r="C90" s="59"/>
    </row>
    <row r="91" spans="1:10" s="55" customFormat="1" ht="15.75" x14ac:dyDescent="0.25">
      <c r="C91" s="59"/>
    </row>
    <row r="92" spans="1:10" s="55" customFormat="1" ht="15.75" x14ac:dyDescent="0.25">
      <c r="C92" s="59"/>
    </row>
    <row r="93" spans="1:10" s="55" customFormat="1" ht="15.75" x14ac:dyDescent="0.25">
      <c r="C93" s="59"/>
    </row>
    <row r="94" spans="1:10" s="55" customFormat="1" ht="15.75" x14ac:dyDescent="0.25">
      <c r="C94" s="59"/>
    </row>
    <row r="95" spans="1:10" s="55" customFormat="1" ht="15.75" x14ac:dyDescent="0.25">
      <c r="C95" s="59"/>
    </row>
    <row r="96" spans="1:10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</sheetData>
  <mergeCells count="14">
    <mergeCell ref="D84:F84"/>
    <mergeCell ref="A1:C1"/>
    <mergeCell ref="D1:F1"/>
    <mergeCell ref="A77:C77"/>
    <mergeCell ref="A84:C84"/>
    <mergeCell ref="D76:F76"/>
    <mergeCell ref="D77:F77"/>
    <mergeCell ref="D78:F78"/>
    <mergeCell ref="A73:E73"/>
    <mergeCell ref="A74:E74"/>
    <mergeCell ref="A2:F2"/>
    <mergeCell ref="A69:E69"/>
    <mergeCell ref="A71:E71"/>
    <mergeCell ref="A72:E72"/>
  </mergeCells>
  <pageMargins left="0.31" right="0.2" top="0.33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10</vt:lpstr>
      <vt:lpstr>THANG 11</vt:lpstr>
      <vt:lpstr>THANG 12</vt:lpstr>
      <vt:lpstr>QUI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2018-12-21T02:30:05Z</cp:lastPrinted>
  <dcterms:created xsi:type="dcterms:W3CDTF">2017-08-14T00:21:34Z</dcterms:created>
  <dcterms:modified xsi:type="dcterms:W3CDTF">2018-12-21T02:33:13Z</dcterms:modified>
</cp:coreProperties>
</file>